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400" sheetId="3" r:id="rId3"/>
    <sheet name="VON" sheetId="4" r:id="rId4"/>
  </sheets>
  <definedNames/>
  <calcPr/>
  <webPublishing/>
</workbook>
</file>

<file path=xl/sharedStrings.xml><?xml version="1.0" encoding="utf-8"?>
<sst xmlns="http://schemas.openxmlformats.org/spreadsheetml/2006/main" count="1195" uniqueCount="457">
  <si>
    <t>Firma: PPU spol. s r.o.</t>
  </si>
  <si>
    <t>Rekapitulace ceny</t>
  </si>
  <si>
    <t>Stavba: 6655-2147 - Vltavská cyklistická cesta ; Cyklostezka Zdiby – Klecany (ulice Nábřežní)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</si>
  <si>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</si>
  <si>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</si>
  <si>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</si>
  <si>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</si>
  <si>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</si>
  <si>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</si>
  <si>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</si>
  <si>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</si>
  <si>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</si>
  <si>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</si>
  <si>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</si>
  <si>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</si>
  <si>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6655-2147</t>
  </si>
  <si>
    <t>Vltavská cyklistická cesta ; Cyklostezka Zdiby – Klecany (ulice Nábřežní)</t>
  </si>
  <si>
    <t>O</t>
  </si>
  <si>
    <t>Rozpočet:</t>
  </si>
  <si>
    <t>0,00</t>
  </si>
  <si>
    <t>15,00</t>
  </si>
  <si>
    <t>21,00</t>
  </si>
  <si>
    <t>3</t>
  </si>
  <si>
    <t>2</t>
  </si>
  <si>
    <t>SO 100</t>
  </si>
  <si>
    <t>Cyklostezka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</si>
  <si>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</si>
  <si>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</si>
  <si>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</si>
  <si>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</si>
  <si>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</si>
  <si>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</si>
  <si>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</si>
  <si>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</si>
  <si>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</si>
  <si>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</si>
  <si>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</si>
  <si>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</si>
  <si>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</si>
  <si>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</si>
  <si>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</si>
  <si>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</si>
  <si>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</si>
  <si>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</si>
  <si>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</si>
  <si>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</si>
  <si>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</si>
  <si>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</si>
  <si>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</si>
  <si>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</si>
  <si>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</si>
  <si>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beton</t>
  </si>
  <si>
    <t>VV</t>
  </si>
  <si>
    <t>dle pol. 113188: 2,88*2,4=6,912 [A] 
dle pol. 11351: 105,0*0,15=15,750 [B] 
dle pol. 11352: 112,9*0,205=23,145 [C] 
Celkem: A+B+C=45,807 [D]</t>
  </si>
  <si>
    <t>b</t>
  </si>
  <si>
    <t>zemina, kamenivo</t>
  </si>
  <si>
    <t>dle pol. 113328: 15,91*2,1=33,411 [A] 
- dle pol. 121108: 458,66*1,8=825,588 [B] 
- dle pol. 122738: 729,6*1,8=1 313,280 [C] 
- dle pol. 123738: 1014,05*1,8=1 825,290 [D] 
Celkem: A+B+C+D=3 997,569 [E]</t>
  </si>
  <si>
    <t>Zemní práce</t>
  </si>
  <si>
    <t>11120</t>
  </si>
  <si>
    <t/>
  </si>
  <si>
    <t>ODSTRANĚNÍ KŘOVIN</t>
  </si>
  <si>
    <t>M2</t>
  </si>
  <si>
    <t>vč. likvidace dřevní hmoty dle dispozic zhotovitele</t>
  </si>
  <si>
    <t>Bourací, přípravné a zemní práce 
Odstranění keřů, náletové zeleně - odhad: 50=50,000 [A]</t>
  </si>
  <si>
    <t>11201</t>
  </si>
  <si>
    <t>KÁCENÍ STROMŮ D KMENE DO 0,5M S ODSTRANĚNÍM PAŘEZŮ</t>
  </si>
  <si>
    <t>KUS</t>
  </si>
  <si>
    <t>vč. ověření, že na stromech nedochází k hnízdění! 
POZN.: Povinný odkup dřevní hmoty (kmeny, silné části větví) zhotovitelem! Ostatní vč. likvidace dle dispozic zhotovitele.</t>
  </si>
  <si>
    <t>Bourací, přípravné a zemní práce 
Kácení stromů do průměru 0,5m: 7=7,000 [A]</t>
  </si>
  <si>
    <t>11202</t>
  </si>
  <si>
    <t>KÁCENÍ STROMŮ D KMENE DO 0,9M S ODSTRANĚNÍM PAŘEZŮ</t>
  </si>
  <si>
    <t>Bourací, přípravné a zemní práce 
Kácení stromů do průměru 0,9m: 2=2,000 [A]</t>
  </si>
  <si>
    <t>11204</t>
  </si>
  <si>
    <t>KÁCENÍ STROMŮ D KMENE DO 0,3M S ODSTRANĚNÍM PAŘEZŮ</t>
  </si>
  <si>
    <t>Bourací, přípravné a zemní práce 
Kácení stromů do průměru 0,3m: 7=7,000 [A]</t>
  </si>
  <si>
    <t>7</t>
  </si>
  <si>
    <t>11241</t>
  </si>
  <si>
    <t>ÚPRAVA STROMŮ D DO 0,5M ŘEZEM VĚTVÍ</t>
  </si>
  <si>
    <t>prům. D do 0,5m 
vč. likvidace dřevní hmoty dle dispozic zhotovitele</t>
  </si>
  <si>
    <t>Bourací, přípravné a zemní práce 
Prořez větví zasahujících do průjezdného průřezu cyklostezky: 10=10,000 [A]</t>
  </si>
  <si>
    <t>8</t>
  </si>
  <si>
    <t>11316</t>
  </si>
  <si>
    <t>ODSTRANĚNÍ KRYTU ZPEVNĚNÝCH PLOCH ZE SILNIČNÍCH DÍLCŮ</t>
  </si>
  <si>
    <t>M3</t>
  </si>
  <si>
    <t>tl. 0,2m</t>
  </si>
  <si>
    <t>Bourací, přípravné a zemní práce 
Vybourání betonových panelů 1mx3m (rozestavěný vjezd) a složení do místa dle požadavku majitele sousedního pozemku (předp. v těsné blízkosti stavby): 25*1*3*0,2=15,000 [A]</t>
  </si>
  <si>
    <t>113188</t>
  </si>
  <si>
    <t>ODSTRANĚNÍ KRYTU ZPEVNĚNÝCH PLOCH Z DLAŽDIC, ODVOZ DO 20KM</t>
  </si>
  <si>
    <t>vč. odvozu a uložení na recyklační středisko / trvalou skládku dle dispozic zhotovitele, vzdálenost uvedena orientačně</t>
  </si>
  <si>
    <t>Bourací, přípravné a zemní práce 
Rozebrání betonové dlažby vjezdu - odhad tl. 80mm: 36*0,08=2,880 [A]</t>
  </si>
  <si>
    <t>113328</t>
  </si>
  <si>
    <t>ODSTRAN PODKL ZPEVNĚNÝCH PLOCH Z KAMENIVA NESTMEL, ODVOZ DO 20KM</t>
  </si>
  <si>
    <t>Bourací, přípravné a zemní práce 
Odkop stávajících konstrukčních vrstev pro položení ornice tl. 0,1m: 159,1*0,1=15,910 [A]</t>
  </si>
  <si>
    <t>11</t>
  </si>
  <si>
    <t>11351</t>
  </si>
  <si>
    <t>ODSTRANĚNÍ ZÁHONOVÝCH OBRUBNÍKŮ</t>
  </si>
  <si>
    <t>M</t>
  </si>
  <si>
    <t>vč. odvozu a uložení na recyklační středisko / trvalou skládku dle dispozic zhotovitele</t>
  </si>
  <si>
    <t>Bourací, přípravné a zemní práce 
Vybourání stávajícího betonového obrubníku tl. 80mm podél stávající cyklostezky a jeho bet. lože: 105,0=105,000 [A]</t>
  </si>
  <si>
    <t>12</t>
  </si>
  <si>
    <t>11352</t>
  </si>
  <si>
    <t>ODSTRANĚNÍ CHODNÍKOVÝCH A SILNIČNÍCH OBRUBNÍKŮ BETONOVÝCH</t>
  </si>
  <si>
    <t>Bourací, přípravné a zemní práce 
Vybourání stávajícího betonového obrubníku podél komunikace a jeho bet. lože: 112,9=112,900 [A]</t>
  </si>
  <si>
    <t>13</t>
  </si>
  <si>
    <t>11372</t>
  </si>
  <si>
    <t>FRÉZOVÁNÍ ZPEVNĚNÝCH PLOCH ASFALTOVÝCH</t>
  </si>
  <si>
    <t>vč. odvozu a uskladnění dle dispozic zhotovitele 
POZN.: Povinný odkup frézované zhotovitelem!</t>
  </si>
  <si>
    <t>Bourací, přípravné a zemní práce 
Ofrézování živičných vrstev - 
- při obnově povrchu komunikace v tl. 40mm: 350,7*0,04=14,028 [A] 
- stávající cyklostezky předpoklad tl. 40+60mm: 159,1*0,1=15,910 [B] 
Celkem: A+B=29,938 [C]</t>
  </si>
  <si>
    <t>14</t>
  </si>
  <si>
    <t>113764</t>
  </si>
  <si>
    <t>FRÉZOVÁNÍ DRÁŽKY PRŮŘEZU DO 400MM2 V ASFALTOVÉ VOZOVCE</t>
  </si>
  <si>
    <t>drážka min. 12/25mm</t>
  </si>
  <si>
    <t>Dokončující práce 
Příprava pro zálivku na styku nové a stávající vozovky: 16,7=16,700 [A]</t>
  </si>
  <si>
    <t>15</t>
  </si>
  <si>
    <t>121104</t>
  </si>
  <si>
    <t>SEJMUTÍ ORNICE NEBO LESNÍ PŮDY S ODVOZEM DO 5KM</t>
  </si>
  <si>
    <t>vč. odvozu na meziskládku dle dispozic zhotovitele, vzdálenost uvedena orientačně, 
Výpočet celkové skrývky ornice viz. pol. 121108, 
Součástí položky je i výběr vhodného materiálu!</t>
  </si>
  <si>
    <t>Bourací, přípravné a zemní práce 
Materiál potřebný pro zpětné ohumusování (dle pol. 18223): 1018,3*0,2=203,660 [A]</t>
  </si>
  <si>
    <t>16</t>
  </si>
  <si>
    <t>121108</t>
  </si>
  <si>
    <t>SEJMUTÍ ORNICE NEBO LESNÍ PŮDY S ODVOZEM DO 20KM</t>
  </si>
  <si>
    <t>vč. odvozu na recyklační středisko / trvalou skládku dle dispozic zhotovitele, vzdálenost uvedena orientačně 
předpoklad vrchní část stávajících zatravněných ploch (drn, degradovaná ornice nevhodná pro další použití). V případě získání kvalitní zeminy vhodné k ohumusování bude tato deponována v souladu se zákonem.</t>
  </si>
  <si>
    <t>Bourací, přípravné a zemní práce 
Sejmutí ornice tl. 200mm: 3311,6*0,2=662,320 [A] 
odpočet materiálu vybraného pro zpětné použití (dle pol. 121104): -203,66=- 203,660 [B] 
Celkem: A+B=458,660 [C]</t>
  </si>
  <si>
    <t>17</t>
  </si>
  <si>
    <t>122734</t>
  </si>
  <si>
    <t>ODKOPÁVKY A PROKOPÁVKY OBECNÉ TŘ. I, ODVOZ DO 5KM</t>
  </si>
  <si>
    <t>vč. odvozu na meziskládku dle dispozic zhotovitele, vzdálenost uvedena orientačně, 
Výpočet celkových výkopů viz. pol. 122738, 
Součástí položky je i výběr vhodného materiálu!</t>
  </si>
  <si>
    <t>Bourací, přípravné a zemní práce 
Materiál potřebný pro zpětné násypy (dle pol. 17110): 36,5=36,500 [A]</t>
  </si>
  <si>
    <t>18</t>
  </si>
  <si>
    <t>122738</t>
  </si>
  <si>
    <t>ODKOPÁVKY A PROKOPÁVKY OBECNÉ TŘ. I, ODVOZ DO 20KM</t>
  </si>
  <si>
    <t>vč. odvozu na recyklační středisko / trvalou skládku dle dispozic zhotovitele, vzdálenost uvedena orientačně</t>
  </si>
  <si>
    <t>Bourací, přípravné a zemní práce 
Výkopy dle bilance zemních prací: 766,1=766,100 [A] 
odpočet materiálu vybraného pro zpětné použití (dle pol. 122734): -36,5=-36,500 [B] 
Celkem: A+B=729,600 [C]</t>
  </si>
  <si>
    <t>19</t>
  </si>
  <si>
    <t>123738</t>
  </si>
  <si>
    <t>ODKOP PRO SPOD STAVBU SILNIC A ŽELEZNIC TŘ. I, ODVOZ DO 20KM</t>
  </si>
  <si>
    <t>vč. odvozu na recyklační středisko / trvalou skládku dle dispozic zhotovitele, vzdálenost uvedena orientačně 
POZN.: Položka bude čerpána po odsouhlasení objednatelem, na základě výsledků zatěžovacích zkoušek, v rozsahu dle pokynů geotechnického dozoru (IGP) a za souhlasu TDI !</t>
  </si>
  <si>
    <t>Bourací, přípravné a zemní práce 
Sanace zemní pláně v prostoru - 
- rozšíření komunikace v tlouštce 0,5 m: 292,5*0,5=146,250 [A] 
- cyklostezky v tlouštce 0,3 m: 2169,5*0,3=650,850 [B] 
- cyklostezky v tlouštce dalších 0,5 m - odb. odhad 20% výměry: 2169,5*0,5*0,2=216,950 [C] 
Celkem: A+B+C=1 014,050 [D]</t>
  </si>
  <si>
    <t>20</t>
  </si>
  <si>
    <t>125734</t>
  </si>
  <si>
    <t>VYKOPÁVKY ZE ZEMNÍKŮ A SKLÁDEK TŘ. I, ODVOZ DO 5KM</t>
  </si>
  <si>
    <t>vč. dovozu z meziskládky dle dispozic zhotovitele, vzdálenost uvedena orientačně</t>
  </si>
  <si>
    <t>Zatravnění 
doprava výzisku - 
- dle pol. 121104: 203,66=203,660 [A] 
- dle pol. 122734: 36,5=36,500 [B] 
Celkem: A+B=240,160 [C]</t>
  </si>
  <si>
    <t>21</t>
  </si>
  <si>
    <t>17110</t>
  </si>
  <si>
    <t>ULOŽENÍ SYPANINY DO NÁSYPŮ SE ZHUTNĚNÍM</t>
  </si>
  <si>
    <t>materiál z výzisku</t>
  </si>
  <si>
    <t>Bourací, přípravné a zemní práce 
Násypy dle bilance zemních prací: 36,5=36,500 [A]</t>
  </si>
  <si>
    <t>22</t>
  </si>
  <si>
    <t>17120</t>
  </si>
  <si>
    <t>ULOŽENÍ SYPANINY DO NÁSYPŮ A NA SKLÁDKY BEZ ZHUTNĚNÍ</t>
  </si>
  <si>
    <t>meziskládka - 
- dle pol. 121104: 203,66=203,660 [A] 
- dle pol. 122734: 36,5=36,500 [B] 
Mezisoučet: A+B=240,160 [C] 
recyklační středisko / trvalá skládka - 
- dle pol. 121108: 458,66=458,660 [D] 
- dle pol. 122738: 729,6=729,600 [E] 
- dle pol. 123738: 1014,05=1 014,050 [F] 
Mezisoučet: D+E+F=2 202,310 [G] 
Celkem: C+G=2 442,470 [H]</t>
  </si>
  <si>
    <t>23</t>
  </si>
  <si>
    <t>17180</t>
  </si>
  <si>
    <t>ULOŽENÍ SYPANINY DO NÁSYPŮ Z NAKUPOVANÝCH MATERIÁLŮ</t>
  </si>
  <si>
    <t>Pořízení, dovoz a násyp z vhodného materiálu (ŠDB 0/63) se zhutněním  
POZN.: Položka bude čerpána po odsouhlasení objednatelem, na základě výsledků zatěžovacích zkoušek, v rozsahu dle pokynů geotechnického dozoru a za souhlasu TDI !</t>
  </si>
  <si>
    <t>Nové konstrukce 
Sanace zemní pláně v prostoru - 
- rozšíření komunikace v tlouštce 0,5 m: 292,5*0,5=146,250 [A] 
- cyklostezky v tlouštce 0,3 m: 2169,5*0,3=650,850 [B] 
- cyklostezky v tlouštce dalších 0,5 m - odb. odhad 20% výměry: 2169,5*0,5*0,2=216,950 [C] 
Celkem: A+B+C=1 014,050 [D]</t>
  </si>
  <si>
    <t>24</t>
  </si>
  <si>
    <t>17481</t>
  </si>
  <si>
    <t>ZÁSYP JAM A RÝH Z NAKUPOVANÝCH MATERIÁLŮ</t>
  </si>
  <si>
    <t>Nové konstrukce 
Drenážní zásyp za palisádami drobným kamenivem: 6,0=6,000 [A]</t>
  </si>
  <si>
    <t>25</t>
  </si>
  <si>
    <t>18110</t>
  </si>
  <si>
    <t>ÚPRAVA PLÁNĚ SE ZHUTNĚNÍM V HORNINĚ TŘ. I</t>
  </si>
  <si>
    <t>Edef,2 = 45 MPa, 102%PS, včetně případného zlepšení kvality podloží</t>
  </si>
  <si>
    <t>Bourací, přípravné a zemní práce 
Zhutnění pláně / parapláně vozovky: 321,8=321,800 [A]</t>
  </si>
  <si>
    <t>26</t>
  </si>
  <si>
    <t>Edef,2 = 30 MPa, 102%PS, včetně případného zlepšení kvality podloží</t>
  </si>
  <si>
    <t>Bourací, přípravné a zemní práce 
Zhutnění pláně / parapláně cyklostezky: 2386,5=2 386,500 [A]</t>
  </si>
  <si>
    <t>27</t>
  </si>
  <si>
    <t>18130</t>
  </si>
  <si>
    <t>ÚPRAVA PLÁNĚ BEZ ZHUTNĚNÍ</t>
  </si>
  <si>
    <t>Zatravnění 
Rozprostření ornice v tl. 0,2m - příprava plochy: 1018,3=1 018,300 [A]</t>
  </si>
  <si>
    <t>28</t>
  </si>
  <si>
    <t>18223</t>
  </si>
  <si>
    <t>ROZPROSTŘENÍ ORNICE VE SVAHU V TL DO 0,20M</t>
  </si>
  <si>
    <t>převažující svah podél stezky, materiál z výzisku</t>
  </si>
  <si>
    <t>Zatravnění 
Rozprostření ornice v tl. 0,2m: 1018,3=1 018,300 [A]</t>
  </si>
  <si>
    <t>29</t>
  </si>
  <si>
    <t>18241</t>
  </si>
  <si>
    <t>ZALOŽENÍ TRÁVNÍKU RUČNÍM VÝSEVEM</t>
  </si>
  <si>
    <t>příp. hydroosev</t>
  </si>
  <si>
    <t>Zatravnění: 1018,3=1 018,300 [A]</t>
  </si>
  <si>
    <t>30</t>
  </si>
  <si>
    <t>18247</t>
  </si>
  <si>
    <t>OŠETŘOVÁNÍ TRÁVNÍKU</t>
  </si>
  <si>
    <t>vč. zalití a hnojení</t>
  </si>
  <si>
    <t>Zatravnění 
Péče do předání správci: 1018,3=1 018,300 [A]</t>
  </si>
  <si>
    <t>31</t>
  </si>
  <si>
    <t>18351</t>
  </si>
  <si>
    <t>CHEMICKÉ ODPLEVELENÍ</t>
  </si>
  <si>
    <t>dle pol. 18241: 1018,3=1 018,300 [A]</t>
  </si>
  <si>
    <t>32</t>
  </si>
  <si>
    <t>184721</t>
  </si>
  <si>
    <t>ZDRAVOTNÍ ŘEZ VĚTVÍ STROMŮ  KMENE D DO 50CM</t>
  </si>
  <si>
    <t>Výsadba podél trasy (výsadbová velikost 16/18) - ošetření vysazených stromů (dle pol. 184B16): 32=32,000 [A]</t>
  </si>
  <si>
    <t>33</t>
  </si>
  <si>
    <t>18481</t>
  </si>
  <si>
    <t>OCHRANA STROMŮ BEDNĚNÍM</t>
  </si>
  <si>
    <t>Bourací, přípravné a zemní práce 
Ochrana stromů - vypolštářované dřevěné bednění 2,0 x 2,0 m, výška 2,0 m - osazení a demontáž: 25*2,0*4*2,0=400,000 [A]</t>
  </si>
  <si>
    <t>34</t>
  </si>
  <si>
    <t>184B16</t>
  </si>
  <si>
    <t>VYSAZOVÁNÍ STROMŮ LISTNATÝCH S BALEM OBVOD KMENE DO 18CM, PODCHOZÍ VÝŠ MIN 2,4M</t>
  </si>
  <si>
    <t>kompletní provedení vč. zemních prací (sázení stromů vč. dodávky, hloubení jamek 1/1/0,6m, výměny substrátu, zálivkové mísy, 4x zálivky, 3 kůly s obalem stromu proti okusu zvěří ad.)</t>
  </si>
  <si>
    <t>Výsadba podél trasy (výsadbová velikost 16/18) -  
- Dub letní (Quercus robur): 17=17,000 [A] 
- Jilm vaz (Ulmus laevis): 9=9,000 [B] 
- Javor mléč (Acer platanoides): 6=6,000 [C] 
Celkem: A+B+C=32,000 [D]</t>
  </si>
  <si>
    <t>Základy</t>
  </si>
  <si>
    <t>35</t>
  </si>
  <si>
    <t>21461</t>
  </si>
  <si>
    <t>SEPARAČNÍ GEOTEXTILIE</t>
  </si>
  <si>
    <t>POZN.: Položka bude čerpána po odsouhlasení objednatelem, na základě výsledků zatěžovacích zkoušek, v rozsahu dle pokynů geotechnického dozoru a za souhlasu TDI !</t>
  </si>
  <si>
    <t>Nové konstrukce 
Geotextilie tkaná výztužná a separační na zemní pláň: 292,5+2169,5=2 462,000 [A]</t>
  </si>
  <si>
    <t>Komunikace</t>
  </si>
  <si>
    <t>36</t>
  </si>
  <si>
    <t>561431</t>
  </si>
  <si>
    <t>KAMENIVO ZPEVNĚNÉ CEMENTEM TŘ. I TL. DO 150MM</t>
  </si>
  <si>
    <t>SC C8/10 ; tl. 120mm</t>
  </si>
  <si>
    <t>Nové konstrukce 
Cyklostezka: 2014,5=2 014,500 [A]</t>
  </si>
  <si>
    <t>37</t>
  </si>
  <si>
    <t>SC C8/10 ; tl. 130mm</t>
  </si>
  <si>
    <t>Nové konstrukce 
Vozovka - rozšíření komunikace: 292,5=292,500 [A]</t>
  </si>
  <si>
    <t>38</t>
  </si>
  <si>
    <t>56324</t>
  </si>
  <si>
    <t>VOZOVKOVÉ VRSTVY Z VIBROVANÉHO ŠTĚRKU TL. DO 200MM</t>
  </si>
  <si>
    <t>tl. 200mm</t>
  </si>
  <si>
    <t>Nové konstrukce 
Vibrovaný štěrk: 1,5=1,500 [A]</t>
  </si>
  <si>
    <t>39</t>
  </si>
  <si>
    <t>56334</t>
  </si>
  <si>
    <t>VOZOVKOVÉ VRSTVY ZE ŠTĚRKODRTI TL. DO 200MM</t>
  </si>
  <si>
    <t>ŠDB tl. (min.) 150mm</t>
  </si>
  <si>
    <t>Nové konstrukce 
Cyklostezka: 2014,5=2 014,500 [A] 
Chodník - dlážděný kryt: 12,0+9,4=21,400 [B] 
Celkem: A+B=2 035,900 [C]</t>
  </si>
  <si>
    <t>40</t>
  </si>
  <si>
    <t>56335</t>
  </si>
  <si>
    <t>VOZOVKOVÉ VRSTVY ZE ŠTĚRKODRTI TL. DO 250MM</t>
  </si>
  <si>
    <t>ŠDB tl. (min.) 200mm, vč. rozšíření podkladních vrstev pod obruby, rezerva 10%.</t>
  </si>
  <si>
    <t>Nové konstrukce 
Vozovka - rozšíření komunikace: 292,5*1,1=321,750 [A]</t>
  </si>
  <si>
    <t>41</t>
  </si>
  <si>
    <t>56336</t>
  </si>
  <si>
    <t>VOZOVKOVÉ VRSTVY ZE ŠTĚRKODRTI TL. DO 300MM</t>
  </si>
  <si>
    <t>ŠDB tl. (min.) 250mm</t>
  </si>
  <si>
    <t>Nové konstrukce 
Vjezd - dlážděný kryt: 143,0=143,000 [A]</t>
  </si>
  <si>
    <t>42</t>
  </si>
  <si>
    <t>572141</t>
  </si>
  <si>
    <t>INFILTRAČNÍ POSTŘIK ASFALTOVÝ DO 2,0KG/M2</t>
  </si>
  <si>
    <t>PI ; 2,0 kg/m2</t>
  </si>
  <si>
    <t>Nové konstrukce 
Cyklostezka: 2014,5=2 014,500 [A] 
Vozovka - rozšíření komunikace: 292,5=292,500 [B] 
Celkem: A+B=2 307,000 [C]</t>
  </si>
  <si>
    <t>43</t>
  </si>
  <si>
    <t>572213</t>
  </si>
  <si>
    <t>SPOJOVACÍ POSTŘIK Z EMULZE DO 0,5KG/M2</t>
  </si>
  <si>
    <t>PS-C ; 0,5 kg/m2</t>
  </si>
  <si>
    <t>Nové konstrukce 
Cyklostezka: 2014,5=2 014,500 [A] 
Vozovka - rozšíření komunikace: 292,5=292,500 [B] 
Obnova povrchu komunikace: 350,7=350,700 [C] 
Celkem: A+B+C=2 657,700 [D]</t>
  </si>
  <si>
    <t>44</t>
  </si>
  <si>
    <t>57475</t>
  </si>
  <si>
    <t>VOZOVKOVÉ VÝZTUŽNÉ VRSTVY Z GEOMŘÍŽOVINY</t>
  </si>
  <si>
    <t>Nové konstrukce 
Vyztužovací geokompozit tahový všesměrný, šířka 1 m: 146,9=146,900 [A]</t>
  </si>
  <si>
    <t>45</t>
  </si>
  <si>
    <t>574A33</t>
  </si>
  <si>
    <t>ASFALTOVÝ BETON PRO OBRUSNÉ VRSTVY ACO 11 TL. 40MM</t>
  </si>
  <si>
    <t>ACO 11 (50/70) ; tl. 40mm</t>
  </si>
  <si>
    <t>46</t>
  </si>
  <si>
    <t>574E46</t>
  </si>
  <si>
    <t>ASFALTOVÝ BETON PRO PODKLADNÍ VRSTVY ACP 16+, 16S TL. 50MM</t>
  </si>
  <si>
    <t>ACP 16+ (50/70) ; tl. 50mm</t>
  </si>
  <si>
    <t>47</t>
  </si>
  <si>
    <t>574E66</t>
  </si>
  <si>
    <t>ASFALTOVÝ BETON PRO PODKLADNÍ VRSTVY ACP 16+, 16S TL. 70MM</t>
  </si>
  <si>
    <t>ACP 16+ (50/70) ; tl. 70mm</t>
  </si>
  <si>
    <t>48</t>
  </si>
  <si>
    <t>5774AE</t>
  </si>
  <si>
    <t>VRSTVY PRO OBNOVU A OPRAVY Z ASF BETONU ACO 11+, 11S</t>
  </si>
  <si>
    <t>ACO 11 (50/70) ; prům. tl. 20mm</t>
  </si>
  <si>
    <t>Nové konstrukce 
Obnova povrchu komunikace - asfaltová vyrovnáka pro zajištění příčného sklonu a odvodnění - 25% plochy: 350,7*0,25*0,02=1,754 [A]</t>
  </si>
  <si>
    <t>49</t>
  </si>
  <si>
    <t>582611</t>
  </si>
  <si>
    <t>KRYTY Z BETON DLAŽDIC SE ZÁMKEM ŠEDÝCH TL 60MM DO LOŽE Z KAM</t>
  </si>
  <si>
    <t>Dlažba zámková / skladebná přírodní DL tl. 60mm ; lože z drceného kameniva fr. 4/8 L tl. 40mm</t>
  </si>
  <si>
    <t>Nové konstrukce 
Chodník - dlážděný kryt: 12,0=12,000 [A]</t>
  </si>
  <si>
    <t>50</t>
  </si>
  <si>
    <t>582612</t>
  </si>
  <si>
    <t>KRYTY Z BETON DLAŽDIC SE ZÁMKEM ŠEDÝCH TL 80MM DO LOŽE Z KAM</t>
  </si>
  <si>
    <t>Dlažba zámková / skladebná přírodní DL tl. 80mm ; lože z drceného kameniva fr. 4/8 L tl. 40mm</t>
  </si>
  <si>
    <t>51</t>
  </si>
  <si>
    <t>58261A</t>
  </si>
  <si>
    <t>KRYTY Z BETON DLAŽDIC SE ZÁMKEM BAREV RELIÉF TL 60MM DO LOŽE Z KAM</t>
  </si>
  <si>
    <t>Dlažba zámková / skladebná barevná reliéfní (varovný a signální pás pro nevidomé) DL tl. 60mm ; lože z drceného kameniva fr. 4/8 L tl. 40mm</t>
  </si>
  <si>
    <t>Přidružená stavební výroba</t>
  </si>
  <si>
    <t>52</t>
  </si>
  <si>
    <t>711117</t>
  </si>
  <si>
    <t>IZOLACE BĚŽNÝCH KONSTRUKCÍ PROTI ZEMNÍ VLHKOSTI Z PE FÓLIÍ</t>
  </si>
  <si>
    <t>Nové konstrukce 
Opláštění rzbu palisád výšky - 
- 1,4 m: 7,2*1,4=10,080 [A] 
- 1,1 m: 6,2*1,1=6,820 [B] 
- 0,8 m: 3,9*0,8=3,120 [C] 
Celkem: (A+B+C)*1,15=23,023 [D]</t>
  </si>
  <si>
    <t>Potrubí</t>
  </si>
  <si>
    <t>53</t>
  </si>
  <si>
    <t>87433.R</t>
  </si>
  <si>
    <t>PŘÍPOJKA Z POTRUBÍ Z TRUB PLASTOVÝCH ODPADNÍCH DN DO 150MM</t>
  </si>
  <si>
    <t>výkop, položení vč. písk lože a obsyp pískem a zpětný zásyp hutněný po 300 mm - kommpletní provedení</t>
  </si>
  <si>
    <t>Odvodnění 
Nová přípojka PVC SN 12 DN 150 pro UV: 39,8=39,800 [A]</t>
  </si>
  <si>
    <t>54</t>
  </si>
  <si>
    <t>87526</t>
  </si>
  <si>
    <t>POTRUBÍ DREN Z TRUB PLAST (I FLEXIBIL) DN DO 80MM</t>
  </si>
  <si>
    <t>perforovaná trubka D 80mm</t>
  </si>
  <si>
    <t>Ostatní 
drenáž za palisádou: 16,8=16,800 [A]</t>
  </si>
  <si>
    <t>55</t>
  </si>
  <si>
    <t>87733</t>
  </si>
  <si>
    <t>CHRÁNIČKY PŮLENÉ Z TRUB PLAST DN DO 150MM</t>
  </si>
  <si>
    <t>DN 110mm 
POZN.: Položka bude čerpána v rozsahu dle skutečnosti a na základě požadavku správců stávajících sítí!</t>
  </si>
  <si>
    <t>Ostatní 
Osazení kabelové půlené chráničky DN 110 na stávající kabely v pojížděných plochách v případě že kabely nebudou uloženy do chrániček: 22=22,000 [A]</t>
  </si>
  <si>
    <t>56</t>
  </si>
  <si>
    <t>89712</t>
  </si>
  <si>
    <t>VPUSŤ KANALIZAČNÍ ULIČNÍ KOMPLETNÍ Z BETONOVÝCH DÍLCŮ</t>
  </si>
  <si>
    <t>osazení nové UV, včetně kompletních zemních prací (malé množství), betonové desky pod UV, prstenců DN500, výstroje, celolitinový rám s mříží D400, koš na splaveniny, obetonování a zpětného obsypu</t>
  </si>
  <si>
    <t>Odvodnění 
Nové UV: 6=6,000 [A]</t>
  </si>
  <si>
    <t>Ostatní konstrukce a práce</t>
  </si>
  <si>
    <t>57</t>
  </si>
  <si>
    <t>914131</t>
  </si>
  <si>
    <t>DOPRAVNÍ ZNAČKY ZÁKLADNÍ VELIKOSTI OCELOVÉ FÓLIE TŘ 2 - DODÁVKA A MONTÁŽ</t>
  </si>
  <si>
    <t>Dopravní značení 
Nové SDZ - 
- C9a: 1=1,000 [A] 
- C9b: 1=1,000 [B] 
- IS21a: 2=2,000 [C] 
Celkem: A+B+C=4,000 [D]</t>
  </si>
  <si>
    <t>58</t>
  </si>
  <si>
    <t>914133</t>
  </si>
  <si>
    <t>DOPRAVNÍ ZNAČKY ZÁKLADNÍ VELIKOSTI OCELOVÉ FÓLIE TŘ 2 - DEMONTÁŽ</t>
  </si>
  <si>
    <t>vč. likvidace dle dispozic zhotovitele (malé množství)</t>
  </si>
  <si>
    <t>Dopravní značení 
Odstranění stávají svislé DZ - IS21a: 1=1,000 [A]</t>
  </si>
  <si>
    <t>59</t>
  </si>
  <si>
    <t>914911</t>
  </si>
  <si>
    <t>SLOUPKY A STOJKY DOPRAVNÍCH ZNAČEK Z OCEL TRUBEK SE ZABETONOVÁNÍM - DODÁVKA A MONTÁŽ</t>
  </si>
  <si>
    <t>vč. výkopu a osazení do betonového základu C16/20 nXF1</t>
  </si>
  <si>
    <t>Dopravní značení 
Nové SDZ - sloupky: 2=2,000 [A]</t>
  </si>
  <si>
    <t>60</t>
  </si>
  <si>
    <t>914912</t>
  </si>
  <si>
    <t>SLOUPKY A STOJKY DZ Z OCEL TRUBEK ZABETON MONTÁŽ S PŘESUNEM</t>
  </si>
  <si>
    <t>příp. s patkou 
zpětná montáž sloupků vč. SDZ (vč. výkopu a osazení do betonového základu C16/20 nXF1), vč. vyzvednutí a dopravy ze skladu</t>
  </si>
  <si>
    <t>Dopravní značení 
posun se sloupkem - 
- IZ4a: 1=1,000 [A] 
- IZ5a: 1=1,000 [B] 
- IZ5b: 1=1,000 [C] 
Celkem: A+B+C=3,000 [D]</t>
  </si>
  <si>
    <t>61</t>
  </si>
  <si>
    <t>914913</t>
  </si>
  <si>
    <t>SLOUPKY A STOJKY DZ Z OCEL TRUBEK ZABETON DEMONTÁŽ</t>
  </si>
  <si>
    <t>příp. s patkou 
demontáž sloupků vč. SDZ, s očištěním a uskladněním, vč. likvidace odpadu dle dispozic zhotovitele (malé množství)</t>
  </si>
  <si>
    <t>62</t>
  </si>
  <si>
    <t>915111</t>
  </si>
  <si>
    <t>VODOROVNÉ DOPRAVNÍ ZNAČENÍ BARVOU HLADKÉ - DODÁVKA A POKLÁDKA</t>
  </si>
  <si>
    <t>vč. předznačení</t>
  </si>
  <si>
    <t>Dopravní značení 
Nové VDZ - 
- V1a: 6,1*0,125=0,763 [A] 
- V2b: 643,3*0,125*1/2=40,206 [B] 
- V4: 1327,0*0,125=165,875 [C] 
- V6a vč. V5: 1,1+5,0*0,5=3,600 [D] 
- V20: 28*0,65=18,200 [E] 
Celkem: A+B+C+D+E=228,644 [F]</t>
  </si>
  <si>
    <t>63</t>
  </si>
  <si>
    <t>91691.R</t>
  </si>
  <si>
    <t>SLOUPKY KOVOVÉ - POSUN</t>
  </si>
  <si>
    <t>Ostatní 
Posun stávajícího ocelového sloupku včetně základu a propojovacího řetízku a osazení do nového betonového základu C16/20 nXF1: 6=6,000 [A]</t>
  </si>
  <si>
    <t>64</t>
  </si>
  <si>
    <t>91710</t>
  </si>
  <si>
    <t>OBRUBY Z BETONOVÝCH PALISÁD</t>
  </si>
  <si>
    <t>do betonového lože C25/30 XF2 s boční opěrou</t>
  </si>
  <si>
    <t>Nové konstrukce 
Palisáda kulatá D 175mm výšky - 
- 1500 mm: 41*0,175*1,5*0,175=1,883 [A] 
- 1200 mm: 35*0,175*1,2*0,175=1,286 [B] 
- 800 mm: 22*0,175*0,8*0,175=0,539 [C] 
Celkem: A+B+C=3,708 [D]</t>
  </si>
  <si>
    <t>65</t>
  </si>
  <si>
    <t>917212</t>
  </si>
  <si>
    <t>ZÁHONOVÉ OBRUBY Z BETONOVÝCH OBRUBNÍKŮ ŠÍŘ 80MM</t>
  </si>
  <si>
    <t>do bet. lože s opěrkou C16/20nXF1</t>
  </si>
  <si>
    <t>Nové konstrukce 
Betonový obrubník šířky 80 mm (ABO 19-10): 1390,2=1 390,200 [A]</t>
  </si>
  <si>
    <t>66</t>
  </si>
  <si>
    <t>917224</t>
  </si>
  <si>
    <t>SILNIČNÍ A CHODNÍKOVÉ OBRUBY Z BETONOVÝCH OBRUBNÍKŮ ŠÍŘ 150MM</t>
  </si>
  <si>
    <t>Nové konstrukce 
Betonový obrubník šířky 150 mm (ABO 2-15) - 
- průběžný: 92=92,000 [A] 
- přechodový pravý + levý (ks): 4+4=8,000 [B] 
- nájezdový (150/150): 19+6=25,000 [C] 
Celkem: A+B+C=125,000 [D]</t>
  </si>
  <si>
    <t>67</t>
  </si>
  <si>
    <t>91797.R1</t>
  </si>
  <si>
    <t>ZPOMALOVACÍ PRAHY Z PLASTŮ - POSUN VELKOPLOŠNÝCH PRAHŮ</t>
  </si>
  <si>
    <t>Ostatní 
Demontáž zpomalovacích prahů MP SP65, uložení na zařízení staveniště a jejich opětovná montáž po ukončení výstavby: 2=2,000 [A]</t>
  </si>
  <si>
    <t>68</t>
  </si>
  <si>
    <t>91797.R2</t>
  </si>
  <si>
    <t>ZPOMALOVACÍ PRAHY Z PLASTŮ - MALÉ</t>
  </si>
  <si>
    <t>Ostatní 
Zpomalovací polštáře malé včetně dovozu a ukotvení: 31=31,000 [A]</t>
  </si>
  <si>
    <t>69</t>
  </si>
  <si>
    <t>919111</t>
  </si>
  <si>
    <t>ŘEZÁNÍ ASFALTOVÉHO KRYTU VOZOVEK TL DO 50MM</t>
  </si>
  <si>
    <t>Bourací, přípravné a zemní práce 
Zaříznutí živice: 16,7=16,700 [A]</t>
  </si>
  <si>
    <t>70</t>
  </si>
  <si>
    <t>931314</t>
  </si>
  <si>
    <t>TĚSNĚNÍ DILATAČ SPAR ASF ZÁLIVKOU PRŮŘ DO 400MM2</t>
  </si>
  <si>
    <t>drážka min. 12/25mm, příp. bez drážky</t>
  </si>
  <si>
    <t>Dokončující práce 
Zálivka spar na styku nové a stávající vozovky: 16,7=16,700 [A]</t>
  </si>
  <si>
    <t>71</t>
  </si>
  <si>
    <t>935212</t>
  </si>
  <si>
    <t>PŘÍKOPOVÉ ŽLABY Z BETON TVÁRNIC ŠÍŘ DO 600MM DO BETONU TL 100MM</t>
  </si>
  <si>
    <t>Odvodnění 
Betonová příkopová žlabová tvárnice šířky 0,57m do betonového lože C16/20n: 170,1=170,100 [A]</t>
  </si>
  <si>
    <t>72</t>
  </si>
  <si>
    <t>935832</t>
  </si>
  <si>
    <t>ŽLABY A RIGOLY DLÁŽDĚNÉ Z LOMOVÉHO KAMENE TL DO 250MMM DO BETONU TL 100MM</t>
  </si>
  <si>
    <t>do betonového lože C16/20nXF1</t>
  </si>
  <si>
    <t>Odvodnění 
Obložení výtoku lomovým kamenem: 12,0=12,000 [A]</t>
  </si>
  <si>
    <t>73</t>
  </si>
  <si>
    <t>93650</t>
  </si>
  <si>
    <t>DROBNÉ DOPLŇK KONSTR KOVOVÉ</t>
  </si>
  <si>
    <t>KG</t>
  </si>
  <si>
    <t>Nové konstrukce 
Ocelový propojovací řetízek (do 3kg/m): 7,0*3,0=21,000 [A]</t>
  </si>
  <si>
    <t>74</t>
  </si>
  <si>
    <t>93753</t>
  </si>
  <si>
    <t>MOBILIÁŘ - KOVOVÉ KOŠE NA ODPADKY</t>
  </si>
  <si>
    <t>Demontáž, očištění a posun do nové polohy, vč. zemních prací</t>
  </si>
  <si>
    <t>Ostatní 
Přesun stávajícího koše do nové polohy včetně nového osazení do betonového základu C16/20 nXF1: 1=1,000 [A]</t>
  </si>
  <si>
    <t>75</t>
  </si>
  <si>
    <t>93798.R</t>
  </si>
  <si>
    <t>MOBILIÁŘ - VYBAVENÍ PRO CYKLISTY</t>
  </si>
  <si>
    <t>KPL</t>
  </si>
  <si>
    <t>Ostatní 
Přesun stávajícího mobiliáře volně loženého bez ukotvení do základů (2x koš, 2x ocelový cyklostojan a 2x dřevěný stojan): 1=1,000 [A]</t>
  </si>
  <si>
    <t>76</t>
  </si>
  <si>
    <t>97612</t>
  </si>
  <si>
    <t>VYBOURÁNÍ DROBNÝCH PŘEDMĚTŮ KAMENNÝCH</t>
  </si>
  <si>
    <t>Vybouraní + osazení na nové místo</t>
  </si>
  <si>
    <t>Ostatní 
Posun satávajících kamenů do nové polohy: 20=20,000 [A]</t>
  </si>
  <si>
    <t>77</t>
  </si>
  <si>
    <t>97617</t>
  </si>
  <si>
    <t>VYBOURÁNÍ DROBNÝCH PŘEDMĚTŮ KOVOVÝCH</t>
  </si>
  <si>
    <t>vč. předání objednateli, příp. vč. odvozu a uložení do sběrného dvora dle dispozic zhotovitele, výzisk náleží objednateli!</t>
  </si>
  <si>
    <t>Ostatní 
Odstranění stávajícího ocelového sloupku včetně základu a propojovacího řetízku: 2=2,000 [A]</t>
  </si>
  <si>
    <t>SO 400</t>
  </si>
  <si>
    <t>Veřejné osvětlení</t>
  </si>
  <si>
    <t>02730</t>
  </si>
  <si>
    <t>POMOC PRÁCE ZŘÍZ NEBO ZAJIŠŤ OCHRANU INŽENÝRSKÝCH SÍTÍ</t>
  </si>
  <si>
    <t>Provedení SO 400 dle přiložené dokumentace a soupisu prací 
Ocenění dle přílohy "SO 400_příloha_SP.xlsx" 
Celková cena k doplnění do rozpočtu z rekapitulace (celkem cena bez DPH) pole AO/26 
Položka bude čerpána 1x měsíčně dle dílčí fakturace SO.</t>
  </si>
  <si>
    <t>VON</t>
  </si>
  <si>
    <t>Vedlejší a ostatní náklady</t>
  </si>
  <si>
    <t>02520</t>
  </si>
  <si>
    <t>ZKOUŠENÍ MATERIÁLŮ NEZÁVISLOU ZKUŠEBNOU</t>
  </si>
  <si>
    <t>zkoušky vybouraných materiálů, posouzení zpětného použití</t>
  </si>
  <si>
    <t>02620</t>
  </si>
  <si>
    <t>ZKOUŠENÍ KONSTRUKCÍ A PRACÍ NEZÁVISLOU ZKUŠEBNOU</t>
  </si>
  <si>
    <t>Kontrolní statická zatěžovací zkouška pro ověření únosnosti pláně</t>
  </si>
  <si>
    <t>02720</t>
  </si>
  <si>
    <t>POMOC PRÁCE ZŘÍZ NEBO ZAJIŠŤ REGULACI A OCHRANU DOPRAVY</t>
  </si>
  <si>
    <t>Dopravně inženýrská opatření včetně zajištění potřebných povolení a IČ - kompletní provedení</t>
  </si>
  <si>
    <t>Vytýčení IS jejich správci a ochrana konstrukcí</t>
  </si>
  <si>
    <t>029113</t>
  </si>
  <si>
    <t>OSTATNÍ POŽADAVKY - GEODETICKÉ ZAMĚŘENÍ - CELKY</t>
  </si>
  <si>
    <t>Geometrické práce během stavby      
Skutečné provedení stavby – zaměření</t>
  </si>
  <si>
    <t>02920</t>
  </si>
  <si>
    <t>OSTATNÍ POŽADAVKY - OCHRANA ŽIVOTNÍHO PROSTŘEDÍ</t>
  </si>
  <si>
    <t>Výsadba - 32ks stromů - následná péče o dřeviny v délce 5 let (zálivka, odplevelení a případná výměna uhynulých kusů)</t>
  </si>
  <si>
    <t>Zabezpečení stavby z hlediska ochrany životního prostředí v souladu s havarijním a povodňovým plánem. Z důvodu těsné blízkosti toku Vltavy bude zařízení zabraňující znečištění okolí stavbou po celou dobu výstavby na staveništi, k okamžitému použití!</t>
  </si>
  <si>
    <t>02940</t>
  </si>
  <si>
    <t>OSTATNÍ POŽADAVKY - VYPRACOVÁNÍ DOKUMENTACE</t>
  </si>
  <si>
    <t>Povodňový a havarijní plán</t>
  </si>
  <si>
    <t>02943</t>
  </si>
  <si>
    <t>OSTATNÍ POŽADAVKY - VYPRACOVÁNÍ RDS</t>
  </si>
  <si>
    <t>02944</t>
  </si>
  <si>
    <t>OSTAT POŽADAVKY - DOKUMENTACE SKUTEČ PROVEDENÍ V DIGIT FORMĚ</t>
  </si>
  <si>
    <t>02945</t>
  </si>
  <si>
    <t>OSTAT POŽADAVKY - GEOMETRICKÝ PLÁN</t>
  </si>
  <si>
    <t>HM</t>
  </si>
  <si>
    <t>Geometrický plán pro majetkové vypořádání vlastnických vztahů, potrvzený katastrálním úřadem</t>
  </si>
  <si>
    <t>dle staničení ZÚ 0,000 - KÚ 0,65641: 6,564=6,564 [A]</t>
  </si>
  <si>
    <t>02946</t>
  </si>
  <si>
    <t>OSTAT POŽADAVKY - FOTODOKUMENTACE</t>
  </si>
  <si>
    <t>Pasportizace vstupů, vjezdů a oplocení, stromů v trase cyklostezky před a po provedení stavby, vč. vyhodnocení</t>
  </si>
  <si>
    <t>02960</t>
  </si>
  <si>
    <t>OSTATNÍ POŽADAVKY - ODBORNÝ DOZOR</t>
  </si>
  <si>
    <t>dozor geotechnika stavby pro vyhodnocení potřeb sanací AZ</t>
  </si>
  <si>
    <t>dozor technika BOZP stavby</t>
  </si>
  <si>
    <t>02990</t>
  </si>
  <si>
    <t>OSTATNÍ POŽADAVKY - INFORMAČNÍ TABULE</t>
  </si>
  <si>
    <t>označení stavby dle pokynů zadavatele</t>
  </si>
  <si>
    <t>03100</t>
  </si>
  <si>
    <t>ZAŘÍZENÍ STAVENIŠTĚ - ZŘÍZENÍ, PROVOZ, DEMONTÁŽ</t>
  </si>
  <si>
    <t>kompletní provedení ZS vč. zajištění BOZP (oplocení, informační tabule ap.) a vč. následného uvedení ploch ZS do původního, resp. dohodnutého stavu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</si>
</sst>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408</v>
      </c>
      <c s="20" t="s">
        <v>409</v>
      </c>
      <c s="21">
        <f>'SO 400'!I3</f>
      </c>
      <c s="21">
        <f>'SO 400'!O2</f>
      </c>
      <c s="21">
        <f>C11+D11</f>
      </c>
    </row>
    <row r="12" spans="1:5" ht="12.75" customHeight="1">
      <c r="A12" s="20" t="s">
        <v>413</v>
      </c>
      <c s="20" t="s">
        <v>414</v>
      </c>
      <c s="21">
        <f>VON!I3</f>
      </c>
      <c s="21">
        <f>VON!O2</f>
      </c>
      <c s="2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0+O8+O15+O112+O116+O165+O169+O182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0+I8+I15+I112+I116+I165+I169+I182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45.807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51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46</v>
      </c>
      <c s="25" t="s">
        <v>54</v>
      </c>
      <c s="30" t="s">
        <v>48</v>
      </c>
      <c s="31" t="s">
        <v>49</v>
      </c>
      <c s="32">
        <v>3997.569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55</v>
      </c>
    </row>
    <row r="14" spans="1:5" ht="63.75">
      <c r="A14" s="37" t="s">
        <v>52</v>
      </c>
      <c r="E14" s="38" t="s">
        <v>56</v>
      </c>
    </row>
    <row r="15" spans="1:18" ht="12.75" customHeight="1">
      <c r="A15" s="6" t="s">
        <v>43</v>
      </c>
      <c s="6"/>
      <c s="41" t="s">
        <v>29</v>
      </c>
      <c s="6"/>
      <c s="27" t="s">
        <v>57</v>
      </c>
      <c s="6"/>
      <c s="6"/>
      <c s="6"/>
      <c s="42">
        <f>0+Q15</f>
      </c>
      <c r="O15">
        <f>0+R15</f>
      </c>
      <c r="Q15">
        <f>0+I16+I19+I22+I25+I28+I31+I34+I37+I40+I43+I46+I49+I52+I55+I58+I61+I64+I67+I70+I73+I76+I79+I82+I85+I88+I91+I94+I97+I100+I103+I106+I109</f>
      </c>
      <c>
        <f>0+O16+O19+O22+O25+O28+O31+O34+O37+O40+O43+O46+O49+O52+O55+O58+O61+O64+O67+O70+O73+O76+O79+O82+O85+O88+O91+O94+O97+O100+O103+O106+O109</f>
      </c>
    </row>
    <row r="16" spans="1:16" ht="12.75">
      <c r="A16" s="25" t="s">
        <v>45</v>
      </c>
      <c s="29" t="s">
        <v>22</v>
      </c>
      <c s="29" t="s">
        <v>58</v>
      </c>
      <c s="25" t="s">
        <v>59</v>
      </c>
      <c s="30" t="s">
        <v>60</v>
      </c>
      <c s="31" t="s">
        <v>61</v>
      </c>
      <c s="32">
        <v>50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62</v>
      </c>
    </row>
    <row r="18" spans="1:5" ht="25.5">
      <c r="A18" s="39" t="s">
        <v>52</v>
      </c>
      <c r="E18" s="38" t="s">
        <v>63</v>
      </c>
    </row>
    <row r="19" spans="1:16" ht="12.75">
      <c r="A19" s="25" t="s">
        <v>45</v>
      </c>
      <c s="29" t="s">
        <v>33</v>
      </c>
      <c s="29" t="s">
        <v>64</v>
      </c>
      <c s="25" t="s">
        <v>59</v>
      </c>
      <c s="30" t="s">
        <v>65</v>
      </c>
      <c s="31" t="s">
        <v>66</v>
      </c>
      <c s="32">
        <v>7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38.25">
      <c r="A20" s="35" t="s">
        <v>50</v>
      </c>
      <c r="E20" s="36" t="s">
        <v>67</v>
      </c>
    </row>
    <row r="21" spans="1:5" ht="25.5">
      <c r="A21" s="39" t="s">
        <v>52</v>
      </c>
      <c r="E21" s="38" t="s">
        <v>68</v>
      </c>
    </row>
    <row r="22" spans="1:16" ht="12.75">
      <c r="A22" s="25" t="s">
        <v>45</v>
      </c>
      <c s="29" t="s">
        <v>35</v>
      </c>
      <c s="29" t="s">
        <v>69</v>
      </c>
      <c s="25" t="s">
        <v>59</v>
      </c>
      <c s="30" t="s">
        <v>70</v>
      </c>
      <c s="31" t="s">
        <v>66</v>
      </c>
      <c s="32">
        <v>2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38.25">
      <c r="A23" s="35" t="s">
        <v>50</v>
      </c>
      <c r="E23" s="36" t="s">
        <v>67</v>
      </c>
    </row>
    <row r="24" spans="1:5" ht="25.5">
      <c r="A24" s="39" t="s">
        <v>52</v>
      </c>
      <c r="E24" s="38" t="s">
        <v>71</v>
      </c>
    </row>
    <row r="25" spans="1:16" ht="12.75">
      <c r="A25" s="25" t="s">
        <v>45</v>
      </c>
      <c s="29" t="s">
        <v>37</v>
      </c>
      <c s="29" t="s">
        <v>72</v>
      </c>
      <c s="25" t="s">
        <v>59</v>
      </c>
      <c s="30" t="s">
        <v>73</v>
      </c>
      <c s="31" t="s">
        <v>66</v>
      </c>
      <c s="32">
        <v>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67</v>
      </c>
    </row>
    <row r="27" spans="1:5" ht="25.5">
      <c r="A27" s="39" t="s">
        <v>52</v>
      </c>
      <c r="E27" s="38" t="s">
        <v>74</v>
      </c>
    </row>
    <row r="28" spans="1:16" ht="12.75">
      <c r="A28" s="25" t="s">
        <v>45</v>
      </c>
      <c s="29" t="s">
        <v>75</v>
      </c>
      <c s="29" t="s">
        <v>76</v>
      </c>
      <c s="25" t="s">
        <v>59</v>
      </c>
      <c s="30" t="s">
        <v>77</v>
      </c>
      <c s="31" t="s">
        <v>66</v>
      </c>
      <c s="32">
        <v>10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78</v>
      </c>
    </row>
    <row r="30" spans="1:5" ht="25.5">
      <c r="A30" s="39" t="s">
        <v>52</v>
      </c>
      <c r="E30" s="38" t="s">
        <v>79</v>
      </c>
    </row>
    <row r="31" spans="1:16" ht="12.75">
      <c r="A31" s="25" t="s">
        <v>45</v>
      </c>
      <c s="29" t="s">
        <v>80</v>
      </c>
      <c s="29" t="s">
        <v>81</v>
      </c>
      <c s="25" t="s">
        <v>59</v>
      </c>
      <c s="30" t="s">
        <v>82</v>
      </c>
      <c s="31" t="s">
        <v>83</v>
      </c>
      <c s="32">
        <v>15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84</v>
      </c>
    </row>
    <row r="33" spans="1:5" ht="51">
      <c r="A33" s="39" t="s">
        <v>52</v>
      </c>
      <c r="E33" s="38" t="s">
        <v>85</v>
      </c>
    </row>
    <row r="34" spans="1:16" ht="12.75">
      <c r="A34" s="25" t="s">
        <v>45</v>
      </c>
      <c s="29" t="s">
        <v>40</v>
      </c>
      <c s="29" t="s">
        <v>86</v>
      </c>
      <c s="25" t="s">
        <v>59</v>
      </c>
      <c s="30" t="s">
        <v>87</v>
      </c>
      <c s="31" t="s">
        <v>83</v>
      </c>
      <c s="32">
        <v>2.88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88</v>
      </c>
    </row>
    <row r="36" spans="1:5" ht="25.5">
      <c r="A36" s="39" t="s">
        <v>52</v>
      </c>
      <c r="E36" s="38" t="s">
        <v>89</v>
      </c>
    </row>
    <row r="37" spans="1:16" ht="25.5">
      <c r="A37" s="25" t="s">
        <v>45</v>
      </c>
      <c s="29" t="s">
        <v>42</v>
      </c>
      <c s="29" t="s">
        <v>90</v>
      </c>
      <c s="25" t="s">
        <v>59</v>
      </c>
      <c s="30" t="s">
        <v>91</v>
      </c>
      <c s="31" t="s">
        <v>83</v>
      </c>
      <c s="32">
        <v>15.91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88</v>
      </c>
    </row>
    <row r="39" spans="1:5" ht="38.25">
      <c r="A39" s="39" t="s">
        <v>52</v>
      </c>
      <c r="E39" s="38" t="s">
        <v>92</v>
      </c>
    </row>
    <row r="40" spans="1:16" ht="12.75">
      <c r="A40" s="25" t="s">
        <v>45</v>
      </c>
      <c s="29" t="s">
        <v>93</v>
      </c>
      <c s="29" t="s">
        <v>94</v>
      </c>
      <c s="25" t="s">
        <v>59</v>
      </c>
      <c s="30" t="s">
        <v>95</v>
      </c>
      <c s="31" t="s">
        <v>96</v>
      </c>
      <c s="32">
        <v>105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97</v>
      </c>
    </row>
    <row r="42" spans="1:5" ht="38.25">
      <c r="A42" s="39" t="s">
        <v>52</v>
      </c>
      <c r="E42" s="38" t="s">
        <v>98</v>
      </c>
    </row>
    <row r="43" spans="1:16" ht="12.75">
      <c r="A43" s="25" t="s">
        <v>45</v>
      </c>
      <c s="29" t="s">
        <v>99</v>
      </c>
      <c s="29" t="s">
        <v>100</v>
      </c>
      <c s="25" t="s">
        <v>59</v>
      </c>
      <c s="30" t="s">
        <v>101</v>
      </c>
      <c s="31" t="s">
        <v>96</v>
      </c>
      <c s="32">
        <v>112.9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97</v>
      </c>
    </row>
    <row r="45" spans="1:5" ht="38.25">
      <c r="A45" s="39" t="s">
        <v>52</v>
      </c>
      <c r="E45" s="38" t="s">
        <v>102</v>
      </c>
    </row>
    <row r="46" spans="1:16" ht="12.75">
      <c r="A46" s="25" t="s">
        <v>45</v>
      </c>
      <c s="29" t="s">
        <v>103</v>
      </c>
      <c s="29" t="s">
        <v>104</v>
      </c>
      <c s="25" t="s">
        <v>59</v>
      </c>
      <c s="30" t="s">
        <v>105</v>
      </c>
      <c s="31" t="s">
        <v>83</v>
      </c>
      <c s="32">
        <v>29.938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106</v>
      </c>
    </row>
    <row r="48" spans="1:5" ht="63.75">
      <c r="A48" s="39" t="s">
        <v>52</v>
      </c>
      <c r="E48" s="38" t="s">
        <v>107</v>
      </c>
    </row>
    <row r="49" spans="1:16" ht="12.75">
      <c r="A49" s="25" t="s">
        <v>45</v>
      </c>
      <c s="29" t="s">
        <v>108</v>
      </c>
      <c s="29" t="s">
        <v>109</v>
      </c>
      <c s="25" t="s">
        <v>59</v>
      </c>
      <c s="30" t="s">
        <v>110</v>
      </c>
      <c s="31" t="s">
        <v>96</v>
      </c>
      <c s="32">
        <v>16.7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111</v>
      </c>
    </row>
    <row r="51" spans="1:5" ht="25.5">
      <c r="A51" s="39" t="s">
        <v>52</v>
      </c>
      <c r="E51" s="38" t="s">
        <v>112</v>
      </c>
    </row>
    <row r="52" spans="1:16" ht="12.75">
      <c r="A52" s="25" t="s">
        <v>45</v>
      </c>
      <c s="29" t="s">
        <v>113</v>
      </c>
      <c s="29" t="s">
        <v>114</v>
      </c>
      <c s="25" t="s">
        <v>59</v>
      </c>
      <c s="30" t="s">
        <v>115</v>
      </c>
      <c s="31" t="s">
        <v>83</v>
      </c>
      <c s="32">
        <v>203.66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38.25">
      <c r="A53" s="35" t="s">
        <v>50</v>
      </c>
      <c r="E53" s="36" t="s">
        <v>116</v>
      </c>
    </row>
    <row r="54" spans="1:5" ht="25.5">
      <c r="A54" s="39" t="s">
        <v>52</v>
      </c>
      <c r="E54" s="38" t="s">
        <v>117</v>
      </c>
    </row>
    <row r="55" spans="1:16" ht="12.75">
      <c r="A55" s="25" t="s">
        <v>45</v>
      </c>
      <c s="29" t="s">
        <v>118</v>
      </c>
      <c s="29" t="s">
        <v>119</v>
      </c>
      <c s="25" t="s">
        <v>59</v>
      </c>
      <c s="30" t="s">
        <v>120</v>
      </c>
      <c s="31" t="s">
        <v>83</v>
      </c>
      <c s="32">
        <v>458.66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63.75">
      <c r="A56" s="35" t="s">
        <v>50</v>
      </c>
      <c r="E56" s="36" t="s">
        <v>121</v>
      </c>
    </row>
    <row r="57" spans="1:5" ht="63.75">
      <c r="A57" s="39" t="s">
        <v>52</v>
      </c>
      <c r="E57" s="38" t="s">
        <v>122</v>
      </c>
    </row>
    <row r="58" spans="1:16" ht="12.75">
      <c r="A58" s="25" t="s">
        <v>45</v>
      </c>
      <c s="29" t="s">
        <v>123</v>
      </c>
      <c s="29" t="s">
        <v>124</v>
      </c>
      <c s="25" t="s">
        <v>59</v>
      </c>
      <c s="30" t="s">
        <v>125</v>
      </c>
      <c s="31" t="s">
        <v>83</v>
      </c>
      <c s="32">
        <v>36.5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126</v>
      </c>
    </row>
    <row r="60" spans="1:5" ht="25.5">
      <c r="A60" s="39" t="s">
        <v>52</v>
      </c>
      <c r="E60" s="38" t="s">
        <v>127</v>
      </c>
    </row>
    <row r="61" spans="1:16" ht="12.75">
      <c r="A61" s="25" t="s">
        <v>45</v>
      </c>
      <c s="29" t="s">
        <v>128</v>
      </c>
      <c s="29" t="s">
        <v>129</v>
      </c>
      <c s="25" t="s">
        <v>59</v>
      </c>
      <c s="30" t="s">
        <v>130</v>
      </c>
      <c s="31" t="s">
        <v>83</v>
      </c>
      <c s="32">
        <v>729.6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131</v>
      </c>
    </row>
    <row r="63" spans="1:5" ht="51">
      <c r="A63" s="39" t="s">
        <v>52</v>
      </c>
      <c r="E63" s="38" t="s">
        <v>132</v>
      </c>
    </row>
    <row r="64" spans="1:16" ht="12.75">
      <c r="A64" s="25" t="s">
        <v>45</v>
      </c>
      <c s="29" t="s">
        <v>133</v>
      </c>
      <c s="29" t="s">
        <v>134</v>
      </c>
      <c s="25" t="s">
        <v>59</v>
      </c>
      <c s="30" t="s">
        <v>135</v>
      </c>
      <c s="31" t="s">
        <v>83</v>
      </c>
      <c s="32">
        <v>1014.05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63.75">
      <c r="A65" s="35" t="s">
        <v>50</v>
      </c>
      <c r="E65" s="36" t="s">
        <v>136</v>
      </c>
    </row>
    <row r="66" spans="1:5" ht="89.25">
      <c r="A66" s="39" t="s">
        <v>52</v>
      </c>
      <c r="E66" s="38" t="s">
        <v>137</v>
      </c>
    </row>
    <row r="67" spans="1:16" ht="12.75">
      <c r="A67" s="25" t="s">
        <v>45</v>
      </c>
      <c s="29" t="s">
        <v>138</v>
      </c>
      <c s="29" t="s">
        <v>139</v>
      </c>
      <c s="25" t="s">
        <v>59</v>
      </c>
      <c s="30" t="s">
        <v>140</v>
      </c>
      <c s="31" t="s">
        <v>83</v>
      </c>
      <c s="32">
        <v>240.16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141</v>
      </c>
    </row>
    <row r="69" spans="1:5" ht="63.75">
      <c r="A69" s="39" t="s">
        <v>52</v>
      </c>
      <c r="E69" s="38" t="s">
        <v>142</v>
      </c>
    </row>
    <row r="70" spans="1:16" ht="12.75">
      <c r="A70" s="25" t="s">
        <v>45</v>
      </c>
      <c s="29" t="s">
        <v>143</v>
      </c>
      <c s="29" t="s">
        <v>144</v>
      </c>
      <c s="25" t="s">
        <v>59</v>
      </c>
      <c s="30" t="s">
        <v>145</v>
      </c>
      <c s="31" t="s">
        <v>83</v>
      </c>
      <c s="32">
        <v>36.5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12.75">
      <c r="A71" s="35" t="s">
        <v>50</v>
      </c>
      <c r="E71" s="36" t="s">
        <v>146</v>
      </c>
    </row>
    <row r="72" spans="1:5" ht="25.5">
      <c r="A72" s="39" t="s">
        <v>52</v>
      </c>
      <c r="E72" s="38" t="s">
        <v>147</v>
      </c>
    </row>
    <row r="73" spans="1:16" ht="12.75">
      <c r="A73" s="25" t="s">
        <v>45</v>
      </c>
      <c s="29" t="s">
        <v>148</v>
      </c>
      <c s="29" t="s">
        <v>149</v>
      </c>
      <c s="25" t="s">
        <v>59</v>
      </c>
      <c s="30" t="s">
        <v>150</v>
      </c>
      <c s="31" t="s">
        <v>83</v>
      </c>
      <c s="32">
        <v>2442.47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59</v>
      </c>
    </row>
    <row r="75" spans="1:5" ht="127.5">
      <c r="A75" s="39" t="s">
        <v>52</v>
      </c>
      <c r="E75" s="38" t="s">
        <v>151</v>
      </c>
    </row>
    <row r="76" spans="1:16" ht="12.75">
      <c r="A76" s="25" t="s">
        <v>45</v>
      </c>
      <c s="29" t="s">
        <v>152</v>
      </c>
      <c s="29" t="s">
        <v>153</v>
      </c>
      <c s="25" t="s">
        <v>59</v>
      </c>
      <c s="30" t="s">
        <v>154</v>
      </c>
      <c s="31" t="s">
        <v>83</v>
      </c>
      <c s="32">
        <v>1014.05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51">
      <c r="A77" s="35" t="s">
        <v>50</v>
      </c>
      <c r="E77" s="36" t="s">
        <v>155</v>
      </c>
    </row>
    <row r="78" spans="1:5" ht="89.25">
      <c r="A78" s="39" t="s">
        <v>52</v>
      </c>
      <c r="E78" s="38" t="s">
        <v>156</v>
      </c>
    </row>
    <row r="79" spans="1:16" ht="12.75">
      <c r="A79" s="25" t="s">
        <v>45</v>
      </c>
      <c s="29" t="s">
        <v>157</v>
      </c>
      <c s="29" t="s">
        <v>158</v>
      </c>
      <c s="25" t="s">
        <v>59</v>
      </c>
      <c s="30" t="s">
        <v>159</v>
      </c>
      <c s="31" t="s">
        <v>83</v>
      </c>
      <c s="32">
        <v>6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59</v>
      </c>
    </row>
    <row r="81" spans="1:5" ht="25.5">
      <c r="A81" s="39" t="s">
        <v>52</v>
      </c>
      <c r="E81" s="38" t="s">
        <v>160</v>
      </c>
    </row>
    <row r="82" spans="1:16" ht="12.75">
      <c r="A82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61</v>
      </c>
      <c s="32">
        <v>321.8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164</v>
      </c>
    </row>
    <row r="84" spans="1:5" ht="25.5">
      <c r="A84" s="39" t="s">
        <v>52</v>
      </c>
      <c r="E84" s="38" t="s">
        <v>165</v>
      </c>
    </row>
    <row r="85" spans="1:16" ht="12.75">
      <c r="A85" s="25" t="s">
        <v>45</v>
      </c>
      <c s="29" t="s">
        <v>166</v>
      </c>
      <c s="29" t="s">
        <v>162</v>
      </c>
      <c s="25" t="s">
        <v>54</v>
      </c>
      <c s="30" t="s">
        <v>163</v>
      </c>
      <c s="31" t="s">
        <v>61</v>
      </c>
      <c s="32">
        <v>2386.5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167</v>
      </c>
    </row>
    <row r="87" spans="1:5" ht="25.5">
      <c r="A87" s="39" t="s">
        <v>52</v>
      </c>
      <c r="E87" s="38" t="s">
        <v>168</v>
      </c>
    </row>
    <row r="88" spans="1:16" ht="12.75">
      <c r="A88" s="25" t="s">
        <v>45</v>
      </c>
      <c s="29" t="s">
        <v>169</v>
      </c>
      <c s="29" t="s">
        <v>170</v>
      </c>
      <c s="25" t="s">
        <v>59</v>
      </c>
      <c s="30" t="s">
        <v>171</v>
      </c>
      <c s="31" t="s">
        <v>61</v>
      </c>
      <c s="32">
        <v>1018.3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12.75">
      <c r="A89" s="35" t="s">
        <v>50</v>
      </c>
      <c r="E89" s="36" t="s">
        <v>59</v>
      </c>
    </row>
    <row r="90" spans="1:5" ht="25.5">
      <c r="A90" s="39" t="s">
        <v>52</v>
      </c>
      <c r="E90" s="38" t="s">
        <v>172</v>
      </c>
    </row>
    <row r="91" spans="1:16" ht="12.75">
      <c r="A91" s="25" t="s">
        <v>45</v>
      </c>
      <c s="29" t="s">
        <v>173</v>
      </c>
      <c s="29" t="s">
        <v>174</v>
      </c>
      <c s="25" t="s">
        <v>59</v>
      </c>
      <c s="30" t="s">
        <v>175</v>
      </c>
      <c s="31" t="s">
        <v>61</v>
      </c>
      <c s="32">
        <v>1018.3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176</v>
      </c>
    </row>
    <row r="93" spans="1:5" ht="25.5">
      <c r="A93" s="39" t="s">
        <v>52</v>
      </c>
      <c r="E93" s="38" t="s">
        <v>177</v>
      </c>
    </row>
    <row r="94" spans="1:16" ht="12.75">
      <c r="A94" s="25" t="s">
        <v>45</v>
      </c>
      <c s="29" t="s">
        <v>178</v>
      </c>
      <c s="29" t="s">
        <v>179</v>
      </c>
      <c s="25" t="s">
        <v>59</v>
      </c>
      <c s="30" t="s">
        <v>180</v>
      </c>
      <c s="31" t="s">
        <v>61</v>
      </c>
      <c s="32">
        <v>1018.3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181</v>
      </c>
    </row>
    <row r="96" spans="1:5" ht="12.75">
      <c r="A96" s="39" t="s">
        <v>52</v>
      </c>
      <c r="E96" s="38" t="s">
        <v>182</v>
      </c>
    </row>
    <row r="97" spans="1:16" ht="12.75">
      <c r="A97" s="25" t="s">
        <v>45</v>
      </c>
      <c s="29" t="s">
        <v>183</v>
      </c>
      <c s="29" t="s">
        <v>184</v>
      </c>
      <c s="25" t="s">
        <v>59</v>
      </c>
      <c s="30" t="s">
        <v>185</v>
      </c>
      <c s="31" t="s">
        <v>61</v>
      </c>
      <c s="32">
        <v>1018.3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186</v>
      </c>
    </row>
    <row r="99" spans="1:5" ht="25.5">
      <c r="A99" s="39" t="s">
        <v>52</v>
      </c>
      <c r="E99" s="38" t="s">
        <v>187</v>
      </c>
    </row>
    <row r="100" spans="1:16" ht="12.75">
      <c r="A100" s="25" t="s">
        <v>45</v>
      </c>
      <c s="29" t="s">
        <v>188</v>
      </c>
      <c s="29" t="s">
        <v>189</v>
      </c>
      <c s="25" t="s">
        <v>59</v>
      </c>
      <c s="30" t="s">
        <v>190</v>
      </c>
      <c s="31" t="s">
        <v>61</v>
      </c>
      <c s="32">
        <v>1018.3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12.75">
      <c r="A101" s="35" t="s">
        <v>50</v>
      </c>
      <c r="E101" s="36" t="s">
        <v>59</v>
      </c>
    </row>
    <row r="102" spans="1:5" ht="12.75">
      <c r="A102" s="39" t="s">
        <v>52</v>
      </c>
      <c r="E102" s="38" t="s">
        <v>191</v>
      </c>
    </row>
    <row r="103" spans="1:16" ht="12.75">
      <c r="A103" s="25" t="s">
        <v>45</v>
      </c>
      <c s="29" t="s">
        <v>192</v>
      </c>
      <c s="29" t="s">
        <v>193</v>
      </c>
      <c s="25" t="s">
        <v>59</v>
      </c>
      <c s="30" t="s">
        <v>194</v>
      </c>
      <c s="31" t="s">
        <v>66</v>
      </c>
      <c s="32">
        <v>32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62</v>
      </c>
    </row>
    <row r="105" spans="1:5" ht="25.5">
      <c r="A105" s="39" t="s">
        <v>52</v>
      </c>
      <c r="E105" s="38" t="s">
        <v>195</v>
      </c>
    </row>
    <row r="106" spans="1:16" ht="12.75">
      <c r="A106" s="25" t="s">
        <v>45</v>
      </c>
      <c s="29" t="s">
        <v>196</v>
      </c>
      <c s="29" t="s">
        <v>197</v>
      </c>
      <c s="25" t="s">
        <v>59</v>
      </c>
      <c s="30" t="s">
        <v>198</v>
      </c>
      <c s="31" t="s">
        <v>61</v>
      </c>
      <c s="32">
        <v>400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59</v>
      </c>
    </row>
    <row r="108" spans="1:5" ht="38.25">
      <c r="A108" s="39" t="s">
        <v>52</v>
      </c>
      <c r="E108" s="38" t="s">
        <v>199</v>
      </c>
    </row>
    <row r="109" spans="1:16" ht="25.5">
      <c r="A109" s="25" t="s">
        <v>45</v>
      </c>
      <c s="29" t="s">
        <v>200</v>
      </c>
      <c s="29" t="s">
        <v>201</v>
      </c>
      <c s="25" t="s">
        <v>59</v>
      </c>
      <c s="30" t="s">
        <v>202</v>
      </c>
      <c s="31" t="s">
        <v>66</v>
      </c>
      <c s="32">
        <v>32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38.25">
      <c r="A110" s="35" t="s">
        <v>50</v>
      </c>
      <c r="E110" s="36" t="s">
        <v>203</v>
      </c>
    </row>
    <row r="111" spans="1:5" ht="63.75">
      <c r="A111" s="37" t="s">
        <v>52</v>
      </c>
      <c r="E111" s="38" t="s">
        <v>204</v>
      </c>
    </row>
    <row r="112" spans="1:18" ht="12.75" customHeight="1">
      <c r="A112" s="6" t="s">
        <v>43</v>
      </c>
      <c s="6"/>
      <c s="41" t="s">
        <v>23</v>
      </c>
      <c s="6"/>
      <c s="27" t="s">
        <v>205</v>
      </c>
      <c s="6"/>
      <c s="6"/>
      <c s="6"/>
      <c s="42">
        <f>0+Q112</f>
      </c>
      <c r="O112">
        <f>0+R112</f>
      </c>
      <c r="Q112">
        <f>0+I113</f>
      </c>
      <c>
        <f>0+O113</f>
      </c>
    </row>
    <row r="113" spans="1:16" ht="12.75">
      <c r="A113" s="25" t="s">
        <v>45</v>
      </c>
      <c s="29" t="s">
        <v>206</v>
      </c>
      <c s="29" t="s">
        <v>207</v>
      </c>
      <c s="25" t="s">
        <v>59</v>
      </c>
      <c s="30" t="s">
        <v>208</v>
      </c>
      <c s="31" t="s">
        <v>61</v>
      </c>
      <c s="32">
        <v>2462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38.25">
      <c r="A114" s="35" t="s">
        <v>50</v>
      </c>
      <c r="E114" s="36" t="s">
        <v>209</v>
      </c>
    </row>
    <row r="115" spans="1:5" ht="25.5">
      <c r="A115" s="37" t="s">
        <v>52</v>
      </c>
      <c r="E115" s="38" t="s">
        <v>210</v>
      </c>
    </row>
    <row r="116" spans="1:18" ht="12.75" customHeight="1">
      <c r="A116" s="6" t="s">
        <v>43</v>
      </c>
      <c s="6"/>
      <c s="41" t="s">
        <v>35</v>
      </c>
      <c s="6"/>
      <c s="27" t="s">
        <v>211</v>
      </c>
      <c s="6"/>
      <c s="6"/>
      <c s="6"/>
      <c s="42">
        <f>0+Q116</f>
      </c>
      <c r="O116">
        <f>0+R116</f>
      </c>
      <c r="Q116">
        <f>0+I117+I120+I123+I126+I129+I132+I135+I138+I141+I144+I147+I150+I153+I156+I159+I162</f>
      </c>
      <c>
        <f>0+O117+O120+O123+O126+O129+O132+O135+O138+O141+O144+O147+O150+O153+O156+O159+O162</f>
      </c>
    </row>
    <row r="117" spans="1:16" ht="12.75">
      <c r="A117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61</v>
      </c>
      <c s="32">
        <v>2014.5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215</v>
      </c>
    </row>
    <row r="119" spans="1:5" ht="25.5">
      <c r="A119" s="39" t="s">
        <v>52</v>
      </c>
      <c r="E119" s="38" t="s">
        <v>216</v>
      </c>
    </row>
    <row r="120" spans="1:16" ht="12.75">
      <c r="A120" s="25" t="s">
        <v>45</v>
      </c>
      <c s="29" t="s">
        <v>217</v>
      </c>
      <c s="29" t="s">
        <v>213</v>
      </c>
      <c s="25" t="s">
        <v>54</v>
      </c>
      <c s="30" t="s">
        <v>214</v>
      </c>
      <c s="31" t="s">
        <v>61</v>
      </c>
      <c s="32">
        <v>292.5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218</v>
      </c>
    </row>
    <row r="122" spans="1:5" ht="25.5">
      <c r="A122" s="39" t="s">
        <v>52</v>
      </c>
      <c r="E122" s="38" t="s">
        <v>219</v>
      </c>
    </row>
    <row r="123" spans="1:16" ht="12.75">
      <c r="A123" s="25" t="s">
        <v>45</v>
      </c>
      <c s="29" t="s">
        <v>220</v>
      </c>
      <c s="29" t="s">
        <v>221</v>
      </c>
      <c s="25" t="s">
        <v>59</v>
      </c>
      <c s="30" t="s">
        <v>222</v>
      </c>
      <c s="31" t="s">
        <v>61</v>
      </c>
      <c s="32">
        <v>1.5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223</v>
      </c>
    </row>
    <row r="125" spans="1:5" ht="25.5">
      <c r="A125" s="39" t="s">
        <v>52</v>
      </c>
      <c r="E125" s="38" t="s">
        <v>224</v>
      </c>
    </row>
    <row r="126" spans="1:16" ht="12.75">
      <c r="A126" s="25" t="s">
        <v>45</v>
      </c>
      <c s="29" t="s">
        <v>225</v>
      </c>
      <c s="29" t="s">
        <v>226</v>
      </c>
      <c s="25" t="s">
        <v>59</v>
      </c>
      <c s="30" t="s">
        <v>227</v>
      </c>
      <c s="31" t="s">
        <v>61</v>
      </c>
      <c s="32">
        <v>2035.9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228</v>
      </c>
    </row>
    <row r="128" spans="1:5" ht="51">
      <c r="A128" s="39" t="s">
        <v>52</v>
      </c>
      <c r="E128" s="38" t="s">
        <v>229</v>
      </c>
    </row>
    <row r="129" spans="1:16" ht="12.75">
      <c r="A129" s="25" t="s">
        <v>45</v>
      </c>
      <c s="29" t="s">
        <v>230</v>
      </c>
      <c s="29" t="s">
        <v>231</v>
      </c>
      <c s="25" t="s">
        <v>59</v>
      </c>
      <c s="30" t="s">
        <v>232</v>
      </c>
      <c s="31" t="s">
        <v>61</v>
      </c>
      <c s="32">
        <v>321.75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233</v>
      </c>
    </row>
    <row r="131" spans="1:5" ht="25.5">
      <c r="A131" s="39" t="s">
        <v>52</v>
      </c>
      <c r="E131" s="38" t="s">
        <v>234</v>
      </c>
    </row>
    <row r="132" spans="1:16" ht="12.75">
      <c r="A132" s="25" t="s">
        <v>45</v>
      </c>
      <c s="29" t="s">
        <v>235</v>
      </c>
      <c s="29" t="s">
        <v>236</v>
      </c>
      <c s="25" t="s">
        <v>59</v>
      </c>
      <c s="30" t="s">
        <v>237</v>
      </c>
      <c s="31" t="s">
        <v>61</v>
      </c>
      <c s="32">
        <v>143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238</v>
      </c>
    </row>
    <row r="134" spans="1:5" ht="25.5">
      <c r="A134" s="39" t="s">
        <v>52</v>
      </c>
      <c r="E134" s="38" t="s">
        <v>239</v>
      </c>
    </row>
    <row r="135" spans="1:16" ht="12.75">
      <c r="A135" s="25" t="s">
        <v>45</v>
      </c>
      <c s="29" t="s">
        <v>240</v>
      </c>
      <c s="29" t="s">
        <v>241</v>
      </c>
      <c s="25" t="s">
        <v>59</v>
      </c>
      <c s="30" t="s">
        <v>242</v>
      </c>
      <c s="31" t="s">
        <v>61</v>
      </c>
      <c s="32">
        <v>2307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243</v>
      </c>
    </row>
    <row r="137" spans="1:5" ht="51">
      <c r="A137" s="39" t="s">
        <v>52</v>
      </c>
      <c r="E137" s="38" t="s">
        <v>244</v>
      </c>
    </row>
    <row r="138" spans="1:16" ht="12.75">
      <c r="A138" s="25" t="s">
        <v>45</v>
      </c>
      <c s="29" t="s">
        <v>245</v>
      </c>
      <c s="29" t="s">
        <v>246</v>
      </c>
      <c s="25" t="s">
        <v>59</v>
      </c>
      <c s="30" t="s">
        <v>247</v>
      </c>
      <c s="31" t="s">
        <v>61</v>
      </c>
      <c s="32">
        <v>2657.7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248</v>
      </c>
    </row>
    <row r="140" spans="1:5" ht="63.75">
      <c r="A140" s="39" t="s">
        <v>52</v>
      </c>
      <c r="E140" s="38" t="s">
        <v>249</v>
      </c>
    </row>
    <row r="141" spans="1:16" ht="12.75">
      <c r="A141" s="25" t="s">
        <v>45</v>
      </c>
      <c s="29" t="s">
        <v>250</v>
      </c>
      <c s="29" t="s">
        <v>251</v>
      </c>
      <c s="25" t="s">
        <v>59</v>
      </c>
      <c s="30" t="s">
        <v>252</v>
      </c>
      <c s="31" t="s">
        <v>61</v>
      </c>
      <c s="32">
        <v>146.9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59</v>
      </c>
    </row>
    <row r="143" spans="1:5" ht="25.5">
      <c r="A143" s="39" t="s">
        <v>52</v>
      </c>
      <c r="E143" s="38" t="s">
        <v>253</v>
      </c>
    </row>
    <row r="144" spans="1:16" ht="12.75">
      <c r="A144" s="25" t="s">
        <v>45</v>
      </c>
      <c s="29" t="s">
        <v>254</v>
      </c>
      <c s="29" t="s">
        <v>255</v>
      </c>
      <c s="25" t="s">
        <v>59</v>
      </c>
      <c s="30" t="s">
        <v>256</v>
      </c>
      <c s="31" t="s">
        <v>61</v>
      </c>
      <c s="32">
        <v>2657.7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257</v>
      </c>
    </row>
    <row r="146" spans="1:5" ht="63.75">
      <c r="A146" s="39" t="s">
        <v>52</v>
      </c>
      <c r="E146" s="38" t="s">
        <v>249</v>
      </c>
    </row>
    <row r="147" spans="1:16" ht="12.75">
      <c r="A147" s="25" t="s">
        <v>45</v>
      </c>
      <c s="29" t="s">
        <v>258</v>
      </c>
      <c s="29" t="s">
        <v>259</v>
      </c>
      <c s="25" t="s">
        <v>59</v>
      </c>
      <c s="30" t="s">
        <v>260</v>
      </c>
      <c s="31" t="s">
        <v>61</v>
      </c>
      <c s="32">
        <v>2014.5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261</v>
      </c>
    </row>
    <row r="149" spans="1:5" ht="25.5">
      <c r="A149" s="39" t="s">
        <v>52</v>
      </c>
      <c r="E149" s="38" t="s">
        <v>216</v>
      </c>
    </row>
    <row r="150" spans="1:16" ht="12.75">
      <c r="A150" s="25" t="s">
        <v>45</v>
      </c>
      <c s="29" t="s">
        <v>262</v>
      </c>
      <c s="29" t="s">
        <v>263</v>
      </c>
      <c s="25" t="s">
        <v>59</v>
      </c>
      <c s="30" t="s">
        <v>264</v>
      </c>
      <c s="31" t="s">
        <v>61</v>
      </c>
      <c s="32">
        <v>292.5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265</v>
      </c>
    </row>
    <row r="152" spans="1:5" ht="25.5">
      <c r="A152" s="39" t="s">
        <v>52</v>
      </c>
      <c r="E152" s="38" t="s">
        <v>219</v>
      </c>
    </row>
    <row r="153" spans="1:16" ht="12.75">
      <c r="A153" s="25" t="s">
        <v>45</v>
      </c>
      <c s="29" t="s">
        <v>266</v>
      </c>
      <c s="29" t="s">
        <v>267</v>
      </c>
      <c s="25" t="s">
        <v>59</v>
      </c>
      <c s="30" t="s">
        <v>268</v>
      </c>
      <c s="31" t="s">
        <v>83</v>
      </c>
      <c s="32">
        <v>1.754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269</v>
      </c>
    </row>
    <row r="155" spans="1:5" ht="38.25">
      <c r="A155" s="39" t="s">
        <v>52</v>
      </c>
      <c r="E155" s="38" t="s">
        <v>270</v>
      </c>
    </row>
    <row r="156" spans="1:16" ht="12.75">
      <c r="A156" s="25" t="s">
        <v>45</v>
      </c>
      <c s="29" t="s">
        <v>271</v>
      </c>
      <c s="29" t="s">
        <v>272</v>
      </c>
      <c s="25" t="s">
        <v>59</v>
      </c>
      <c s="30" t="s">
        <v>273</v>
      </c>
      <c s="31" t="s">
        <v>61</v>
      </c>
      <c s="32">
        <v>12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25.5">
      <c r="A157" s="35" t="s">
        <v>50</v>
      </c>
      <c r="E157" s="36" t="s">
        <v>274</v>
      </c>
    </row>
    <row r="158" spans="1:5" ht="25.5">
      <c r="A158" s="39" t="s">
        <v>52</v>
      </c>
      <c r="E158" s="38" t="s">
        <v>275</v>
      </c>
    </row>
    <row r="159" spans="1:16" ht="12.75">
      <c r="A159" s="25" t="s">
        <v>45</v>
      </c>
      <c s="29" t="s">
        <v>276</v>
      </c>
      <c s="29" t="s">
        <v>277</v>
      </c>
      <c s="25" t="s">
        <v>59</v>
      </c>
      <c s="30" t="s">
        <v>278</v>
      </c>
      <c s="31" t="s">
        <v>61</v>
      </c>
      <c s="32">
        <v>143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25.5">
      <c r="A160" s="35" t="s">
        <v>50</v>
      </c>
      <c r="E160" s="36" t="s">
        <v>279</v>
      </c>
    </row>
    <row r="161" spans="1:5" ht="25.5">
      <c r="A161" s="39" t="s">
        <v>52</v>
      </c>
      <c r="E161" s="38" t="s">
        <v>239</v>
      </c>
    </row>
    <row r="162" spans="1:16" ht="25.5">
      <c r="A162" s="25" t="s">
        <v>45</v>
      </c>
      <c s="29" t="s">
        <v>280</v>
      </c>
      <c s="29" t="s">
        <v>281</v>
      </c>
      <c s="25" t="s">
        <v>59</v>
      </c>
      <c s="30" t="s">
        <v>282</v>
      </c>
      <c s="31" t="s">
        <v>61</v>
      </c>
      <c s="32">
        <v>12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25.5">
      <c r="A163" s="35" t="s">
        <v>50</v>
      </c>
      <c r="E163" s="36" t="s">
        <v>283</v>
      </c>
    </row>
    <row r="164" spans="1:5" ht="25.5">
      <c r="A164" s="37" t="s">
        <v>52</v>
      </c>
      <c r="E164" s="38" t="s">
        <v>275</v>
      </c>
    </row>
    <row r="165" spans="1:18" ht="12.75" customHeight="1">
      <c r="A165" s="6" t="s">
        <v>43</v>
      </c>
      <c s="6"/>
      <c s="41" t="s">
        <v>75</v>
      </c>
      <c s="6"/>
      <c s="27" t="s">
        <v>284</v>
      </c>
      <c s="6"/>
      <c s="6"/>
      <c s="6"/>
      <c s="42">
        <f>0+Q165</f>
      </c>
      <c r="O165">
        <f>0+R165</f>
      </c>
      <c r="Q165">
        <f>0+I166</f>
      </c>
      <c>
        <f>0+O166</f>
      </c>
    </row>
    <row r="166" spans="1:16" ht="12.75">
      <c r="A166" s="25" t="s">
        <v>45</v>
      </c>
      <c s="29" t="s">
        <v>285</v>
      </c>
      <c s="29" t="s">
        <v>286</v>
      </c>
      <c s="25" t="s">
        <v>59</v>
      </c>
      <c s="30" t="s">
        <v>287</v>
      </c>
      <c s="31" t="s">
        <v>61</v>
      </c>
      <c s="32">
        <v>23.023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59</v>
      </c>
    </row>
    <row r="168" spans="1:5" ht="76.5">
      <c r="A168" s="37" t="s">
        <v>52</v>
      </c>
      <c r="E168" s="38" t="s">
        <v>288</v>
      </c>
    </row>
    <row r="169" spans="1:18" ht="12.75" customHeight="1">
      <c r="A169" s="6" t="s">
        <v>43</v>
      </c>
      <c s="6"/>
      <c s="41" t="s">
        <v>80</v>
      </c>
      <c s="6"/>
      <c s="27" t="s">
        <v>289</v>
      </c>
      <c s="6"/>
      <c s="6"/>
      <c s="6"/>
      <c s="42">
        <f>0+Q169</f>
      </c>
      <c r="O169">
        <f>0+R169</f>
      </c>
      <c r="Q169">
        <f>0+I170+I173+I176+I179</f>
      </c>
      <c>
        <f>0+O170+O173+O176+O179</f>
      </c>
    </row>
    <row r="170" spans="1:16" ht="12.75">
      <c r="A170" s="25" t="s">
        <v>45</v>
      </c>
      <c s="29" t="s">
        <v>290</v>
      </c>
      <c s="29" t="s">
        <v>291</v>
      </c>
      <c s="25" t="s">
        <v>59</v>
      </c>
      <c s="30" t="s">
        <v>292</v>
      </c>
      <c s="31" t="s">
        <v>96</v>
      </c>
      <c s="32">
        <v>39.8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25.5">
      <c r="A171" s="35" t="s">
        <v>50</v>
      </c>
      <c r="E171" s="36" t="s">
        <v>293</v>
      </c>
    </row>
    <row r="172" spans="1:5" ht="25.5">
      <c r="A172" s="39" t="s">
        <v>52</v>
      </c>
      <c r="E172" s="38" t="s">
        <v>294</v>
      </c>
    </row>
    <row r="173" spans="1:16" ht="12.75">
      <c r="A173" s="25" t="s">
        <v>45</v>
      </c>
      <c s="29" t="s">
        <v>295</v>
      </c>
      <c s="29" t="s">
        <v>296</v>
      </c>
      <c s="25" t="s">
        <v>59</v>
      </c>
      <c s="30" t="s">
        <v>297</v>
      </c>
      <c s="31" t="s">
        <v>96</v>
      </c>
      <c s="32">
        <v>16.8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298</v>
      </c>
    </row>
    <row r="175" spans="1:5" ht="25.5">
      <c r="A175" s="39" t="s">
        <v>52</v>
      </c>
      <c r="E175" s="38" t="s">
        <v>299</v>
      </c>
    </row>
    <row r="176" spans="1:16" ht="12.75">
      <c r="A176" s="25" t="s">
        <v>45</v>
      </c>
      <c s="29" t="s">
        <v>300</v>
      </c>
      <c s="29" t="s">
        <v>301</v>
      </c>
      <c s="25" t="s">
        <v>59</v>
      </c>
      <c s="30" t="s">
        <v>302</v>
      </c>
      <c s="31" t="s">
        <v>96</v>
      </c>
      <c s="32">
        <v>22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38.25">
      <c r="A177" s="35" t="s">
        <v>50</v>
      </c>
      <c r="E177" s="36" t="s">
        <v>303</v>
      </c>
    </row>
    <row r="178" spans="1:5" ht="38.25">
      <c r="A178" s="39" t="s">
        <v>52</v>
      </c>
      <c r="E178" s="38" t="s">
        <v>304</v>
      </c>
    </row>
    <row r="179" spans="1:16" ht="12.75">
      <c r="A179" s="25" t="s">
        <v>45</v>
      </c>
      <c s="29" t="s">
        <v>305</v>
      </c>
      <c s="29" t="s">
        <v>306</v>
      </c>
      <c s="25" t="s">
        <v>59</v>
      </c>
      <c s="30" t="s">
        <v>307</v>
      </c>
      <c s="31" t="s">
        <v>66</v>
      </c>
      <c s="32">
        <v>6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38.25">
      <c r="A180" s="35" t="s">
        <v>50</v>
      </c>
      <c r="E180" s="36" t="s">
        <v>308</v>
      </c>
    </row>
    <row r="181" spans="1:5" ht="25.5">
      <c r="A181" s="37" t="s">
        <v>52</v>
      </c>
      <c r="E181" s="38" t="s">
        <v>309</v>
      </c>
    </row>
    <row r="182" spans="1:18" ht="12.75" customHeight="1">
      <c r="A182" s="6" t="s">
        <v>43</v>
      </c>
      <c s="6"/>
      <c s="41" t="s">
        <v>40</v>
      </c>
      <c s="6"/>
      <c s="27" t="s">
        <v>310</v>
      </c>
      <c s="6"/>
      <c s="6"/>
      <c s="6"/>
      <c s="42">
        <f>0+Q182</f>
      </c>
      <c r="O182">
        <f>0+R182</f>
      </c>
      <c r="Q182">
        <f>0+I183+I186+I189+I192+I195+I198+I201+I204+I207+I210+I213+I216+I219+I222+I225+I228+I231+I234+I237+I240+I243</f>
      </c>
      <c>
        <f>0+O183+O186+O189+O192+O195+O198+O201+O204+O207+O210+O213+O216+O219+O222+O225+O228+O231+O234+O237+O240+O243</f>
      </c>
    </row>
    <row r="183" spans="1:16" ht="25.5">
      <c r="A183" s="25" t="s">
        <v>45</v>
      </c>
      <c s="29" t="s">
        <v>311</v>
      </c>
      <c s="29" t="s">
        <v>312</v>
      </c>
      <c s="25" t="s">
        <v>59</v>
      </c>
      <c s="30" t="s">
        <v>313</v>
      </c>
      <c s="31" t="s">
        <v>66</v>
      </c>
      <c s="32">
        <v>4</v>
      </c>
      <c s="33">
        <v>0</v>
      </c>
      <c s="34">
        <f>ROUND(ROUND(H183,2)*ROUND(G183,3),2)</f>
      </c>
      <c r="O183">
        <f>(I183*21)/100</f>
      </c>
      <c t="s">
        <v>23</v>
      </c>
    </row>
    <row r="184" spans="1:5" ht="12.75">
      <c r="A184" s="35" t="s">
        <v>50</v>
      </c>
      <c r="E184" s="36" t="s">
        <v>59</v>
      </c>
    </row>
    <row r="185" spans="1:5" ht="76.5">
      <c r="A185" s="39" t="s">
        <v>52</v>
      </c>
      <c r="E185" s="38" t="s">
        <v>314</v>
      </c>
    </row>
    <row r="186" spans="1:16" ht="12.75">
      <c r="A186" s="25" t="s">
        <v>45</v>
      </c>
      <c s="29" t="s">
        <v>315</v>
      </c>
      <c s="29" t="s">
        <v>316</v>
      </c>
      <c s="25" t="s">
        <v>59</v>
      </c>
      <c s="30" t="s">
        <v>317</v>
      </c>
      <c s="31" t="s">
        <v>66</v>
      </c>
      <c s="32">
        <v>1</v>
      </c>
      <c s="33">
        <v>0</v>
      </c>
      <c s="34">
        <f>ROUND(ROUND(H186,2)*ROUND(G186,3),2)</f>
      </c>
      <c r="O186">
        <f>(I186*21)/100</f>
      </c>
      <c t="s">
        <v>23</v>
      </c>
    </row>
    <row r="187" spans="1:5" ht="12.75">
      <c r="A187" s="35" t="s">
        <v>50</v>
      </c>
      <c r="E187" s="36" t="s">
        <v>318</v>
      </c>
    </row>
    <row r="188" spans="1:5" ht="25.5">
      <c r="A188" s="39" t="s">
        <v>52</v>
      </c>
      <c r="E188" s="38" t="s">
        <v>319</v>
      </c>
    </row>
    <row r="189" spans="1:16" ht="25.5">
      <c r="A189" s="25" t="s">
        <v>45</v>
      </c>
      <c s="29" t="s">
        <v>320</v>
      </c>
      <c s="29" t="s">
        <v>321</v>
      </c>
      <c s="25" t="s">
        <v>59</v>
      </c>
      <c s="30" t="s">
        <v>322</v>
      </c>
      <c s="31" t="s">
        <v>66</v>
      </c>
      <c s="32">
        <v>2</v>
      </c>
      <c s="33">
        <v>0</v>
      </c>
      <c s="34">
        <f>ROUND(ROUND(H189,2)*ROUND(G189,3),2)</f>
      </c>
      <c r="O189">
        <f>(I189*21)/100</f>
      </c>
      <c t="s">
        <v>23</v>
      </c>
    </row>
    <row r="190" spans="1:5" ht="12.75">
      <c r="A190" s="35" t="s">
        <v>50</v>
      </c>
      <c r="E190" s="36" t="s">
        <v>323</v>
      </c>
    </row>
    <row r="191" spans="1:5" ht="25.5">
      <c r="A191" s="39" t="s">
        <v>52</v>
      </c>
      <c r="E191" s="38" t="s">
        <v>324</v>
      </c>
    </row>
    <row r="192" spans="1:16" ht="12.75">
      <c r="A192" s="25" t="s">
        <v>45</v>
      </c>
      <c s="29" t="s">
        <v>325</v>
      </c>
      <c s="29" t="s">
        <v>326</v>
      </c>
      <c s="25" t="s">
        <v>59</v>
      </c>
      <c s="30" t="s">
        <v>327</v>
      </c>
      <c s="31" t="s">
        <v>66</v>
      </c>
      <c s="32">
        <v>3</v>
      </c>
      <c s="33">
        <v>0</v>
      </c>
      <c s="34">
        <f>ROUND(ROUND(H192,2)*ROUND(G192,3),2)</f>
      </c>
      <c r="O192">
        <f>(I192*21)/100</f>
      </c>
      <c t="s">
        <v>23</v>
      </c>
    </row>
    <row r="193" spans="1:5" ht="38.25">
      <c r="A193" s="35" t="s">
        <v>50</v>
      </c>
      <c r="E193" s="36" t="s">
        <v>328</v>
      </c>
    </row>
    <row r="194" spans="1:5" ht="76.5">
      <c r="A194" s="39" t="s">
        <v>52</v>
      </c>
      <c r="E194" s="38" t="s">
        <v>329</v>
      </c>
    </row>
    <row r="195" spans="1:16" ht="12.75">
      <c r="A195" s="25" t="s">
        <v>45</v>
      </c>
      <c s="29" t="s">
        <v>330</v>
      </c>
      <c s="29" t="s">
        <v>331</v>
      </c>
      <c s="25" t="s">
        <v>59</v>
      </c>
      <c s="30" t="s">
        <v>332</v>
      </c>
      <c s="31" t="s">
        <v>66</v>
      </c>
      <c s="32">
        <v>3</v>
      </c>
      <c s="33">
        <v>0</v>
      </c>
      <c s="34">
        <f>ROUND(ROUND(H195,2)*ROUND(G195,3),2)</f>
      </c>
      <c r="O195">
        <f>(I195*21)/100</f>
      </c>
      <c t="s">
        <v>23</v>
      </c>
    </row>
    <row r="196" spans="1:5" ht="38.25">
      <c r="A196" s="35" t="s">
        <v>50</v>
      </c>
      <c r="E196" s="36" t="s">
        <v>333</v>
      </c>
    </row>
    <row r="197" spans="1:5" ht="76.5">
      <c r="A197" s="39" t="s">
        <v>52</v>
      </c>
      <c r="E197" s="38" t="s">
        <v>329</v>
      </c>
    </row>
    <row r="198" spans="1:16" ht="25.5">
      <c r="A198" s="25" t="s">
        <v>45</v>
      </c>
      <c s="29" t="s">
        <v>334</v>
      </c>
      <c s="29" t="s">
        <v>335</v>
      </c>
      <c s="25" t="s">
        <v>59</v>
      </c>
      <c s="30" t="s">
        <v>336</v>
      </c>
      <c s="31" t="s">
        <v>61</v>
      </c>
      <c s="32">
        <v>228.644</v>
      </c>
      <c s="33">
        <v>0</v>
      </c>
      <c s="34">
        <f>ROUND(ROUND(H198,2)*ROUND(G198,3),2)</f>
      </c>
      <c r="O198">
        <f>(I198*21)/100</f>
      </c>
      <c t="s">
        <v>23</v>
      </c>
    </row>
    <row r="199" spans="1:5" ht="12.75">
      <c r="A199" s="35" t="s">
        <v>50</v>
      </c>
      <c r="E199" s="36" t="s">
        <v>337</v>
      </c>
    </row>
    <row r="200" spans="1:5" ht="102">
      <c r="A200" s="39" t="s">
        <v>52</v>
      </c>
      <c r="E200" s="38" t="s">
        <v>338</v>
      </c>
    </row>
    <row r="201" spans="1:16" ht="12.75">
      <c r="A201" s="25" t="s">
        <v>45</v>
      </c>
      <c s="29" t="s">
        <v>339</v>
      </c>
      <c s="29" t="s">
        <v>340</v>
      </c>
      <c s="25" t="s">
        <v>59</v>
      </c>
      <c s="30" t="s">
        <v>341</v>
      </c>
      <c s="31" t="s">
        <v>66</v>
      </c>
      <c s="32">
        <v>6</v>
      </c>
      <c s="33">
        <v>0</v>
      </c>
      <c s="34">
        <f>ROUND(ROUND(H201,2)*ROUND(G201,3),2)</f>
      </c>
      <c r="O201">
        <f>(I201*21)/100</f>
      </c>
      <c t="s">
        <v>23</v>
      </c>
    </row>
    <row r="202" spans="1:5" ht="12.75">
      <c r="A202" s="35" t="s">
        <v>50</v>
      </c>
      <c r="E202" s="36" t="s">
        <v>59</v>
      </c>
    </row>
    <row r="203" spans="1:5" ht="38.25">
      <c r="A203" s="39" t="s">
        <v>52</v>
      </c>
      <c r="E203" s="38" t="s">
        <v>342</v>
      </c>
    </row>
    <row r="204" spans="1:16" ht="12.75">
      <c r="A204" s="25" t="s">
        <v>45</v>
      </c>
      <c s="29" t="s">
        <v>343</v>
      </c>
      <c s="29" t="s">
        <v>344</v>
      </c>
      <c s="25" t="s">
        <v>59</v>
      </c>
      <c s="30" t="s">
        <v>345</v>
      </c>
      <c s="31" t="s">
        <v>83</v>
      </c>
      <c s="32">
        <v>3.708</v>
      </c>
      <c s="33">
        <v>0</v>
      </c>
      <c s="34">
        <f>ROUND(ROUND(H204,2)*ROUND(G204,3),2)</f>
      </c>
      <c r="O204">
        <f>(I204*21)/100</f>
      </c>
      <c t="s">
        <v>23</v>
      </c>
    </row>
    <row r="205" spans="1:5" ht="12.75">
      <c r="A205" s="35" t="s">
        <v>50</v>
      </c>
      <c r="E205" s="36" t="s">
        <v>346</v>
      </c>
    </row>
    <row r="206" spans="1:5" ht="76.5">
      <c r="A206" s="39" t="s">
        <v>52</v>
      </c>
      <c r="E206" s="38" t="s">
        <v>347</v>
      </c>
    </row>
    <row r="207" spans="1:16" ht="12.75">
      <c r="A207" s="25" t="s">
        <v>45</v>
      </c>
      <c s="29" t="s">
        <v>348</v>
      </c>
      <c s="29" t="s">
        <v>349</v>
      </c>
      <c s="25" t="s">
        <v>59</v>
      </c>
      <c s="30" t="s">
        <v>350</v>
      </c>
      <c s="31" t="s">
        <v>96</v>
      </c>
      <c s="32">
        <v>1390.2</v>
      </c>
      <c s="33">
        <v>0</v>
      </c>
      <c s="34">
        <f>ROUND(ROUND(H207,2)*ROUND(G207,3),2)</f>
      </c>
      <c r="O207">
        <f>(I207*21)/100</f>
      </c>
      <c t="s">
        <v>23</v>
      </c>
    </row>
    <row r="208" spans="1:5" ht="12.75">
      <c r="A208" s="35" t="s">
        <v>50</v>
      </c>
      <c r="E208" s="36" t="s">
        <v>351</v>
      </c>
    </row>
    <row r="209" spans="1:5" ht="25.5">
      <c r="A209" s="39" t="s">
        <v>52</v>
      </c>
      <c r="E209" s="38" t="s">
        <v>352</v>
      </c>
    </row>
    <row r="210" spans="1:16" ht="12.75">
      <c r="A210" s="25" t="s">
        <v>45</v>
      </c>
      <c s="29" t="s">
        <v>353</v>
      </c>
      <c s="29" t="s">
        <v>354</v>
      </c>
      <c s="25" t="s">
        <v>59</v>
      </c>
      <c s="30" t="s">
        <v>355</v>
      </c>
      <c s="31" t="s">
        <v>96</v>
      </c>
      <c s="32">
        <v>125</v>
      </c>
      <c s="33">
        <v>0</v>
      </c>
      <c s="34">
        <f>ROUND(ROUND(H210,2)*ROUND(G210,3),2)</f>
      </c>
      <c r="O210">
        <f>(I210*21)/100</f>
      </c>
      <c t="s">
        <v>23</v>
      </c>
    </row>
    <row r="211" spans="1:5" ht="12.75">
      <c r="A211" s="35" t="s">
        <v>50</v>
      </c>
      <c r="E211" s="36" t="s">
        <v>351</v>
      </c>
    </row>
    <row r="212" spans="1:5" ht="76.5">
      <c r="A212" s="39" t="s">
        <v>52</v>
      </c>
      <c r="E212" s="38" t="s">
        <v>356</v>
      </c>
    </row>
    <row r="213" spans="1:16" ht="12.75">
      <c r="A213" s="25" t="s">
        <v>45</v>
      </c>
      <c s="29" t="s">
        <v>357</v>
      </c>
      <c s="29" t="s">
        <v>358</v>
      </c>
      <c s="25" t="s">
        <v>59</v>
      </c>
      <c s="30" t="s">
        <v>359</v>
      </c>
      <c s="31" t="s">
        <v>66</v>
      </c>
      <c s="32">
        <v>2</v>
      </c>
      <c s="33">
        <v>0</v>
      </c>
      <c s="34">
        <f>ROUND(ROUND(H213,2)*ROUND(G213,3),2)</f>
      </c>
      <c r="O213">
        <f>(I213*21)/100</f>
      </c>
      <c t="s">
        <v>23</v>
      </c>
    </row>
    <row r="214" spans="1:5" ht="12.75">
      <c r="A214" s="35" t="s">
        <v>50</v>
      </c>
      <c r="E214" s="36" t="s">
        <v>59</v>
      </c>
    </row>
    <row r="215" spans="1:5" ht="38.25">
      <c r="A215" s="39" t="s">
        <v>52</v>
      </c>
      <c r="E215" s="38" t="s">
        <v>360</v>
      </c>
    </row>
    <row r="216" spans="1:16" ht="12.75">
      <c r="A216" s="25" t="s">
        <v>45</v>
      </c>
      <c s="29" t="s">
        <v>361</v>
      </c>
      <c s="29" t="s">
        <v>362</v>
      </c>
      <c s="25" t="s">
        <v>59</v>
      </c>
      <c s="30" t="s">
        <v>363</v>
      </c>
      <c s="31" t="s">
        <v>66</v>
      </c>
      <c s="32">
        <v>31</v>
      </c>
      <c s="33">
        <v>0</v>
      </c>
      <c s="34">
        <f>ROUND(ROUND(H216,2)*ROUND(G216,3),2)</f>
      </c>
      <c r="O216">
        <f>(I216*21)/100</f>
      </c>
      <c t="s">
        <v>23</v>
      </c>
    </row>
    <row r="217" spans="1:5" ht="12.75">
      <c r="A217" s="35" t="s">
        <v>50</v>
      </c>
      <c r="E217" s="36" t="s">
        <v>59</v>
      </c>
    </row>
    <row r="218" spans="1:5" ht="25.5">
      <c r="A218" s="39" t="s">
        <v>52</v>
      </c>
      <c r="E218" s="38" t="s">
        <v>364</v>
      </c>
    </row>
    <row r="219" spans="1:16" ht="12.75">
      <c r="A219" s="25" t="s">
        <v>45</v>
      </c>
      <c s="29" t="s">
        <v>365</v>
      </c>
      <c s="29" t="s">
        <v>366</v>
      </c>
      <c s="25" t="s">
        <v>59</v>
      </c>
      <c s="30" t="s">
        <v>367</v>
      </c>
      <c s="31" t="s">
        <v>96</v>
      </c>
      <c s="32">
        <v>16.7</v>
      </c>
      <c s="33">
        <v>0</v>
      </c>
      <c s="34">
        <f>ROUND(ROUND(H219,2)*ROUND(G219,3),2)</f>
      </c>
      <c r="O219">
        <f>(I219*21)/100</f>
      </c>
      <c t="s">
        <v>23</v>
      </c>
    </row>
    <row r="220" spans="1:5" ht="12.75">
      <c r="A220" s="35" t="s">
        <v>50</v>
      </c>
      <c r="E220" s="36" t="s">
        <v>59</v>
      </c>
    </row>
    <row r="221" spans="1:5" ht="25.5">
      <c r="A221" s="39" t="s">
        <v>52</v>
      </c>
      <c r="E221" s="38" t="s">
        <v>368</v>
      </c>
    </row>
    <row r="222" spans="1:16" ht="12.75">
      <c r="A222" s="25" t="s">
        <v>45</v>
      </c>
      <c s="29" t="s">
        <v>369</v>
      </c>
      <c s="29" t="s">
        <v>370</v>
      </c>
      <c s="25" t="s">
        <v>59</v>
      </c>
      <c s="30" t="s">
        <v>371</v>
      </c>
      <c s="31" t="s">
        <v>96</v>
      </c>
      <c s="32">
        <v>16.7</v>
      </c>
      <c s="33">
        <v>0</v>
      </c>
      <c s="34">
        <f>ROUND(ROUND(H222,2)*ROUND(G222,3),2)</f>
      </c>
      <c r="O222">
        <f>(I222*21)/100</f>
      </c>
      <c t="s">
        <v>23</v>
      </c>
    </row>
    <row r="223" spans="1:5" ht="12.75">
      <c r="A223" s="35" t="s">
        <v>50</v>
      </c>
      <c r="E223" s="36" t="s">
        <v>372</v>
      </c>
    </row>
    <row r="224" spans="1:5" ht="25.5">
      <c r="A224" s="39" t="s">
        <v>52</v>
      </c>
      <c r="E224" s="38" t="s">
        <v>373</v>
      </c>
    </row>
    <row r="225" spans="1:16" ht="12.75">
      <c r="A225" s="25" t="s">
        <v>45</v>
      </c>
      <c s="29" t="s">
        <v>374</v>
      </c>
      <c s="29" t="s">
        <v>375</v>
      </c>
      <c s="25" t="s">
        <v>59</v>
      </c>
      <c s="30" t="s">
        <v>376</v>
      </c>
      <c s="31" t="s">
        <v>96</v>
      </c>
      <c s="32">
        <v>170.1</v>
      </c>
      <c s="33">
        <v>0</v>
      </c>
      <c s="34">
        <f>ROUND(ROUND(H225,2)*ROUND(G225,3),2)</f>
      </c>
      <c r="O225">
        <f>(I225*21)/100</f>
      </c>
      <c t="s">
        <v>23</v>
      </c>
    </row>
    <row r="226" spans="1:5" ht="12.75">
      <c r="A226" s="35" t="s">
        <v>50</v>
      </c>
      <c r="E226" s="36" t="s">
        <v>59</v>
      </c>
    </row>
    <row r="227" spans="1:5" ht="38.25">
      <c r="A227" s="39" t="s">
        <v>52</v>
      </c>
      <c r="E227" s="38" t="s">
        <v>377</v>
      </c>
    </row>
    <row r="228" spans="1:16" ht="25.5">
      <c r="A228" s="25" t="s">
        <v>45</v>
      </c>
      <c s="29" t="s">
        <v>378</v>
      </c>
      <c s="29" t="s">
        <v>379</v>
      </c>
      <c s="25" t="s">
        <v>59</v>
      </c>
      <c s="30" t="s">
        <v>380</v>
      </c>
      <c s="31" t="s">
        <v>61</v>
      </c>
      <c s="32">
        <v>12</v>
      </c>
      <c s="33">
        <v>0</v>
      </c>
      <c s="34">
        <f>ROUND(ROUND(H228,2)*ROUND(G228,3),2)</f>
      </c>
      <c r="O228">
        <f>(I228*21)/100</f>
      </c>
      <c t="s">
        <v>23</v>
      </c>
    </row>
    <row r="229" spans="1:5" ht="12.75">
      <c r="A229" s="35" t="s">
        <v>50</v>
      </c>
      <c r="E229" s="36" t="s">
        <v>381</v>
      </c>
    </row>
    <row r="230" spans="1:5" ht="25.5">
      <c r="A230" s="39" t="s">
        <v>52</v>
      </c>
      <c r="E230" s="38" t="s">
        <v>382</v>
      </c>
    </row>
    <row r="231" spans="1:16" ht="12.75">
      <c r="A231" s="25" t="s">
        <v>45</v>
      </c>
      <c s="29" t="s">
        <v>383</v>
      </c>
      <c s="29" t="s">
        <v>384</v>
      </c>
      <c s="25" t="s">
        <v>59</v>
      </c>
      <c s="30" t="s">
        <v>385</v>
      </c>
      <c s="31" t="s">
        <v>386</v>
      </c>
      <c s="32">
        <v>21</v>
      </c>
      <c s="33">
        <v>0</v>
      </c>
      <c s="34">
        <f>ROUND(ROUND(H231,2)*ROUND(G231,3),2)</f>
      </c>
      <c r="O231">
        <f>(I231*21)/100</f>
      </c>
      <c t="s">
        <v>23</v>
      </c>
    </row>
    <row r="232" spans="1:5" ht="12.75">
      <c r="A232" s="35" t="s">
        <v>50</v>
      </c>
      <c r="E232" s="36" t="s">
        <v>59</v>
      </c>
    </row>
    <row r="233" spans="1:5" ht="25.5">
      <c r="A233" s="39" t="s">
        <v>52</v>
      </c>
      <c r="E233" s="38" t="s">
        <v>387</v>
      </c>
    </row>
    <row r="234" spans="1:16" ht="12.75">
      <c r="A234" s="25" t="s">
        <v>45</v>
      </c>
      <c s="29" t="s">
        <v>388</v>
      </c>
      <c s="29" t="s">
        <v>389</v>
      </c>
      <c s="25" t="s">
        <v>59</v>
      </c>
      <c s="30" t="s">
        <v>390</v>
      </c>
      <c s="31" t="s">
        <v>66</v>
      </c>
      <c s="32">
        <v>1</v>
      </c>
      <c s="33">
        <v>0</v>
      </c>
      <c s="34">
        <f>ROUND(ROUND(H234,2)*ROUND(G234,3),2)</f>
      </c>
      <c r="O234">
        <f>(I234*21)/100</f>
      </c>
      <c t="s">
        <v>23</v>
      </c>
    </row>
    <row r="235" spans="1:5" ht="12.75">
      <c r="A235" s="35" t="s">
        <v>50</v>
      </c>
      <c r="E235" s="36" t="s">
        <v>391</v>
      </c>
    </row>
    <row r="236" spans="1:5" ht="38.25">
      <c r="A236" s="39" t="s">
        <v>52</v>
      </c>
      <c r="E236" s="38" t="s">
        <v>392</v>
      </c>
    </row>
    <row r="237" spans="1:16" ht="12.75">
      <c r="A237" s="25" t="s">
        <v>45</v>
      </c>
      <c s="29" t="s">
        <v>393</v>
      </c>
      <c s="29" t="s">
        <v>394</v>
      </c>
      <c s="25" t="s">
        <v>59</v>
      </c>
      <c s="30" t="s">
        <v>395</v>
      </c>
      <c s="31" t="s">
        <v>396</v>
      </c>
      <c s="32">
        <v>1</v>
      </c>
      <c s="33">
        <v>0</v>
      </c>
      <c s="34">
        <f>ROUND(ROUND(H237,2)*ROUND(G237,3),2)</f>
      </c>
      <c r="O237">
        <f>(I237*21)/100</f>
      </c>
      <c t="s">
        <v>23</v>
      </c>
    </row>
    <row r="238" spans="1:5" ht="12.75">
      <c r="A238" s="35" t="s">
        <v>50</v>
      </c>
      <c r="E238" s="36" t="s">
        <v>59</v>
      </c>
    </row>
    <row r="239" spans="1:5" ht="38.25">
      <c r="A239" s="39" t="s">
        <v>52</v>
      </c>
      <c r="E239" s="38" t="s">
        <v>397</v>
      </c>
    </row>
    <row r="240" spans="1:16" ht="12.75">
      <c r="A240" s="25" t="s">
        <v>45</v>
      </c>
      <c s="29" t="s">
        <v>398</v>
      </c>
      <c s="29" t="s">
        <v>399</v>
      </c>
      <c s="25" t="s">
        <v>59</v>
      </c>
      <c s="30" t="s">
        <v>400</v>
      </c>
      <c s="31" t="s">
        <v>66</v>
      </c>
      <c s="32">
        <v>20</v>
      </c>
      <c s="33">
        <v>0</v>
      </c>
      <c s="34">
        <f>ROUND(ROUND(H240,2)*ROUND(G240,3),2)</f>
      </c>
      <c r="O240">
        <f>(I240*21)/100</f>
      </c>
      <c t="s">
        <v>23</v>
      </c>
    </row>
    <row r="241" spans="1:5" ht="12.75">
      <c r="A241" s="35" t="s">
        <v>50</v>
      </c>
      <c r="E241" s="36" t="s">
        <v>401</v>
      </c>
    </row>
    <row r="242" spans="1:5" ht="25.5">
      <c r="A242" s="39" t="s">
        <v>52</v>
      </c>
      <c r="E242" s="38" t="s">
        <v>402</v>
      </c>
    </row>
    <row r="243" spans="1:16" ht="12.75">
      <c r="A243" s="25" t="s">
        <v>45</v>
      </c>
      <c s="29" t="s">
        <v>403</v>
      </c>
      <c s="29" t="s">
        <v>404</v>
      </c>
      <c s="25" t="s">
        <v>59</v>
      </c>
      <c s="30" t="s">
        <v>405</v>
      </c>
      <c s="31" t="s">
        <v>66</v>
      </c>
      <c s="32">
        <v>2</v>
      </c>
      <c s="33">
        <v>0</v>
      </c>
      <c s="34">
        <f>ROUND(ROUND(H243,2)*ROUND(G243,3),2)</f>
      </c>
      <c r="O243">
        <f>(I243*21)/100</f>
      </c>
      <c t="s">
        <v>23</v>
      </c>
    </row>
    <row r="244" spans="1:5" ht="25.5">
      <c r="A244" s="35" t="s">
        <v>50</v>
      </c>
      <c r="E244" s="36" t="s">
        <v>406</v>
      </c>
    </row>
    <row r="245" spans="1:5" ht="38.25">
      <c r="A245" s="37" t="s">
        <v>52</v>
      </c>
      <c r="E245" s="38" t="s">
        <v>407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408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408</v>
      </c>
      <c s="6"/>
      <c s="18" t="s">
        <v>409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410</v>
      </c>
      <c s="25" t="s">
        <v>59</v>
      </c>
      <c s="30" t="s">
        <v>411</v>
      </c>
      <c s="31" t="s">
        <v>396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63.75">
      <c r="A10" s="35" t="s">
        <v>50</v>
      </c>
      <c r="E10" s="36" t="s">
        <v>412</v>
      </c>
    </row>
    <row r="11" spans="1:5" ht="12.75">
      <c r="A11" s="37" t="s">
        <v>52</v>
      </c>
      <c r="E11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413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413</v>
      </c>
      <c s="6"/>
      <c s="18" t="s">
        <v>414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0+I9+I12+I15+I18+I21+I24+I27+I30+I33+I36+I39+I42+I45+I48+I51+I54</f>
      </c>
      <c>
        <f>0+O9+O12+O15+O18+O21+O24+O27+O30+O33+O36+O39+O42+O45+O48+O51+O54</f>
      </c>
    </row>
    <row r="9" spans="1:16" ht="12.75">
      <c r="A9" s="25" t="s">
        <v>45</v>
      </c>
      <c s="29" t="s">
        <v>29</v>
      </c>
      <c s="29" t="s">
        <v>415</v>
      </c>
      <c s="25" t="s">
        <v>59</v>
      </c>
      <c s="30" t="s">
        <v>416</v>
      </c>
      <c s="31" t="s">
        <v>396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417</v>
      </c>
    </row>
    <row r="11" spans="1:5" ht="12.75">
      <c r="A11" s="39" t="s">
        <v>52</v>
      </c>
      <c r="E11" s="38" t="s">
        <v>59</v>
      </c>
    </row>
    <row r="12" spans="1:16" ht="12.75">
      <c r="A12" s="25" t="s">
        <v>45</v>
      </c>
      <c s="29" t="s">
        <v>23</v>
      </c>
      <c s="29" t="s">
        <v>418</v>
      </c>
      <c s="25" t="s">
        <v>59</v>
      </c>
      <c s="30" t="s">
        <v>419</v>
      </c>
      <c s="31" t="s">
        <v>396</v>
      </c>
      <c s="32">
        <v>14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420</v>
      </c>
    </row>
    <row r="14" spans="1:5" ht="12.75">
      <c r="A14" s="39" t="s">
        <v>52</v>
      </c>
      <c r="E14" s="38" t="s">
        <v>59</v>
      </c>
    </row>
    <row r="15" spans="1:16" ht="12.75">
      <c r="A15" s="25" t="s">
        <v>45</v>
      </c>
      <c s="29" t="s">
        <v>22</v>
      </c>
      <c s="29" t="s">
        <v>421</v>
      </c>
      <c s="25" t="s">
        <v>59</v>
      </c>
      <c s="30" t="s">
        <v>422</v>
      </c>
      <c s="31" t="s">
        <v>396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423</v>
      </c>
    </row>
    <row r="17" spans="1:5" ht="12.75">
      <c r="A17" s="39" t="s">
        <v>52</v>
      </c>
      <c r="E17" s="38" t="s">
        <v>59</v>
      </c>
    </row>
    <row r="18" spans="1:16" ht="12.75">
      <c r="A18" s="25" t="s">
        <v>45</v>
      </c>
      <c s="29" t="s">
        <v>33</v>
      </c>
      <c s="29" t="s">
        <v>410</v>
      </c>
      <c s="25" t="s">
        <v>59</v>
      </c>
      <c s="30" t="s">
        <v>411</v>
      </c>
      <c s="31" t="s">
        <v>396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424</v>
      </c>
    </row>
    <row r="20" spans="1:5" ht="12.75">
      <c r="A20" s="39" t="s">
        <v>52</v>
      </c>
      <c r="E20" s="38" t="s">
        <v>59</v>
      </c>
    </row>
    <row r="21" spans="1:16" ht="12.75">
      <c r="A21" s="25" t="s">
        <v>45</v>
      </c>
      <c s="29" t="s">
        <v>35</v>
      </c>
      <c s="29" t="s">
        <v>425</v>
      </c>
      <c s="25" t="s">
        <v>59</v>
      </c>
      <c s="30" t="s">
        <v>426</v>
      </c>
      <c s="31" t="s">
        <v>66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427</v>
      </c>
    </row>
    <row r="23" spans="1:5" ht="12.75">
      <c r="A23" s="39" t="s">
        <v>52</v>
      </c>
      <c r="E23" s="38" t="s">
        <v>59</v>
      </c>
    </row>
    <row r="24" spans="1:16" ht="12.75">
      <c r="A24" s="25" t="s">
        <v>45</v>
      </c>
      <c s="29" t="s">
        <v>37</v>
      </c>
      <c s="29" t="s">
        <v>428</v>
      </c>
      <c s="25" t="s">
        <v>47</v>
      </c>
      <c s="30" t="s">
        <v>429</v>
      </c>
      <c s="31" t="s">
        <v>396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25.5">
      <c r="A25" s="35" t="s">
        <v>50</v>
      </c>
      <c r="E25" s="36" t="s">
        <v>430</v>
      </c>
    </row>
    <row r="26" spans="1:5" ht="12.75">
      <c r="A26" s="39" t="s">
        <v>52</v>
      </c>
      <c r="E26" s="38" t="s">
        <v>59</v>
      </c>
    </row>
    <row r="27" spans="1:16" ht="12.75">
      <c r="A27" s="25" t="s">
        <v>45</v>
      </c>
      <c s="29" t="s">
        <v>75</v>
      </c>
      <c s="29" t="s">
        <v>428</v>
      </c>
      <c s="25" t="s">
        <v>54</v>
      </c>
      <c s="30" t="s">
        <v>429</v>
      </c>
      <c s="31" t="s">
        <v>396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38.25">
      <c r="A28" s="35" t="s">
        <v>50</v>
      </c>
      <c r="E28" s="36" t="s">
        <v>431</v>
      </c>
    </row>
    <row r="29" spans="1:5" ht="12.75">
      <c r="A29" s="39" t="s">
        <v>52</v>
      </c>
      <c r="E29" s="38" t="s">
        <v>59</v>
      </c>
    </row>
    <row r="30" spans="1:16" ht="12.75">
      <c r="A30" s="25" t="s">
        <v>45</v>
      </c>
      <c s="29" t="s">
        <v>80</v>
      </c>
      <c s="29" t="s">
        <v>432</v>
      </c>
      <c s="25" t="s">
        <v>59</v>
      </c>
      <c s="30" t="s">
        <v>433</v>
      </c>
      <c s="31" t="s">
        <v>396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434</v>
      </c>
    </row>
    <row r="32" spans="1:5" ht="12.75">
      <c r="A32" s="39" t="s">
        <v>52</v>
      </c>
      <c r="E32" s="38" t="s">
        <v>59</v>
      </c>
    </row>
    <row r="33" spans="1:16" ht="12.75">
      <c r="A33" s="25" t="s">
        <v>45</v>
      </c>
      <c s="29" t="s">
        <v>40</v>
      </c>
      <c s="29" t="s">
        <v>435</v>
      </c>
      <c s="25" t="s">
        <v>59</v>
      </c>
      <c s="30" t="s">
        <v>436</v>
      </c>
      <c s="31" t="s">
        <v>396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59</v>
      </c>
    </row>
    <row r="35" spans="1:5" ht="12.75">
      <c r="A35" s="39" t="s">
        <v>52</v>
      </c>
      <c r="E35" s="38" t="s">
        <v>59</v>
      </c>
    </row>
    <row r="36" spans="1:16" ht="12.75">
      <c r="A36" s="25" t="s">
        <v>45</v>
      </c>
      <c s="29" t="s">
        <v>42</v>
      </c>
      <c s="29" t="s">
        <v>437</v>
      </c>
      <c s="25" t="s">
        <v>59</v>
      </c>
      <c s="30" t="s">
        <v>438</v>
      </c>
      <c s="31" t="s">
        <v>396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59</v>
      </c>
    </row>
    <row r="38" spans="1:5" ht="12.75">
      <c r="A38" s="39" t="s">
        <v>52</v>
      </c>
      <c r="E38" s="38" t="s">
        <v>59</v>
      </c>
    </row>
    <row r="39" spans="1:16" ht="12.75">
      <c r="A39" s="25" t="s">
        <v>45</v>
      </c>
      <c s="29" t="s">
        <v>93</v>
      </c>
      <c s="29" t="s">
        <v>439</v>
      </c>
      <c s="25" t="s">
        <v>59</v>
      </c>
      <c s="30" t="s">
        <v>440</v>
      </c>
      <c s="31" t="s">
        <v>441</v>
      </c>
      <c s="32">
        <v>6.564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25.5">
      <c r="A40" s="35" t="s">
        <v>50</v>
      </c>
      <c r="E40" s="36" t="s">
        <v>442</v>
      </c>
    </row>
    <row r="41" spans="1:5" ht="12.75">
      <c r="A41" s="39" t="s">
        <v>52</v>
      </c>
      <c r="E41" s="38" t="s">
        <v>443</v>
      </c>
    </row>
    <row r="42" spans="1:16" ht="12.75">
      <c r="A42" s="25" t="s">
        <v>45</v>
      </c>
      <c s="29" t="s">
        <v>99</v>
      </c>
      <c s="29" t="s">
        <v>444</v>
      </c>
      <c s="25" t="s">
        <v>59</v>
      </c>
      <c s="30" t="s">
        <v>445</v>
      </c>
      <c s="31" t="s">
        <v>396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25.5">
      <c r="A43" s="35" t="s">
        <v>50</v>
      </c>
      <c r="E43" s="36" t="s">
        <v>446</v>
      </c>
    </row>
    <row r="44" spans="1:5" ht="12.75">
      <c r="A44" s="39" t="s">
        <v>52</v>
      </c>
      <c r="E44" s="38" t="s">
        <v>59</v>
      </c>
    </row>
    <row r="45" spans="1:16" ht="12.75">
      <c r="A45" s="25" t="s">
        <v>45</v>
      </c>
      <c s="29" t="s">
        <v>103</v>
      </c>
      <c s="29" t="s">
        <v>447</v>
      </c>
      <c s="25" t="s">
        <v>47</v>
      </c>
      <c s="30" t="s">
        <v>448</v>
      </c>
      <c s="31" t="s">
        <v>396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449</v>
      </c>
    </row>
    <row r="47" spans="1:5" ht="12.75">
      <c r="A47" s="39" t="s">
        <v>52</v>
      </c>
      <c r="E47" s="38" t="s">
        <v>59</v>
      </c>
    </row>
    <row r="48" spans="1:16" ht="12.75">
      <c r="A48" s="25" t="s">
        <v>45</v>
      </c>
      <c s="29" t="s">
        <v>108</v>
      </c>
      <c s="29" t="s">
        <v>447</v>
      </c>
      <c s="25" t="s">
        <v>54</v>
      </c>
      <c s="30" t="s">
        <v>448</v>
      </c>
      <c s="31" t="s">
        <v>396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450</v>
      </c>
    </row>
    <row r="50" spans="1:5" ht="12.75">
      <c r="A50" s="39" t="s">
        <v>52</v>
      </c>
      <c r="E50" s="38" t="s">
        <v>59</v>
      </c>
    </row>
    <row r="51" spans="1:16" ht="12.75">
      <c r="A51" s="25" t="s">
        <v>45</v>
      </c>
      <c s="29" t="s">
        <v>113</v>
      </c>
      <c s="29" t="s">
        <v>451</v>
      </c>
      <c s="25" t="s">
        <v>59</v>
      </c>
      <c s="30" t="s">
        <v>452</v>
      </c>
      <c s="31" t="s">
        <v>396</v>
      </c>
      <c s="32">
        <v>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453</v>
      </c>
    </row>
    <row r="53" spans="1:5" ht="12.75">
      <c r="A53" s="39" t="s">
        <v>52</v>
      </c>
      <c r="E53" s="38" t="s">
        <v>59</v>
      </c>
    </row>
    <row r="54" spans="1:16" ht="12.75">
      <c r="A54" s="25" t="s">
        <v>45</v>
      </c>
      <c s="29" t="s">
        <v>118</v>
      </c>
      <c s="29" t="s">
        <v>454</v>
      </c>
      <c s="25" t="s">
        <v>59</v>
      </c>
      <c s="30" t="s">
        <v>455</v>
      </c>
      <c s="31" t="s">
        <v>396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25.5">
      <c r="A55" s="35" t="s">
        <v>50</v>
      </c>
      <c r="E55" s="36" t="s">
        <v>456</v>
      </c>
    </row>
    <row r="56" spans="1:5" ht="12.75">
      <c r="A56" s="37" t="s">
        <v>52</v>
      </c>
      <c r="E56" s="38" t="s">
        <v>59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